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7"/>
  <workbookPr/>
  <mc:AlternateContent xmlns:mc="http://schemas.openxmlformats.org/markup-compatibility/2006">
    <mc:Choice Requires="x15">
      <x15ac:absPath xmlns:x15ac="http://schemas.microsoft.com/office/spreadsheetml/2010/11/ac" url="C:\Users\bruno.ribeiro.5\Downloads\"/>
    </mc:Choice>
  </mc:AlternateContent>
  <xr:revisionPtr revIDLastSave="0" documentId="13_ncr:1_{1E571F2E-0FEC-4C40-831C-F19871B8A065}" xr6:coauthVersionLast="36" xr6:coauthVersionMax="36" xr10:uidLastSave="{00000000-0000-0000-0000-000000000000}"/>
  <bookViews>
    <workbookView xWindow="0" yWindow="0" windowWidth="28800" windowHeight="12225" xr2:uid="{00000000-000D-0000-FFFF-FFFF00000000}"/>
  </bookViews>
  <sheets>
    <sheet name="Banco de Dados" sheetId="1" r:id="rId1"/>
    <sheet name="Vendidos" sheetId="2" r:id="rId2"/>
    <sheet name="AT" sheetId="3" r:id="rId3"/>
    <sheet name="Arte Couro" sheetId="4" r:id="rId4"/>
    <sheet name="Vendidos promo" sheetId="5" r:id="rId5"/>
    <sheet name="Adilson" sheetId="6" r:id="rId6"/>
    <sheet name="Dra. Adriana" sheetId="7" r:id="rId7"/>
    <sheet name="produtos emprestáveis" sheetId="8" r:id="rId8"/>
    <sheet name="Encomenda" sheetId="9" state="hidden" r:id="rId9"/>
    <sheet name="Página7" sheetId="10" state="hidden" r:id="rId10"/>
    <sheet name="Página9" sheetId="11" state="hidden" r:id="rId11"/>
  </sheets>
  <definedNames>
    <definedName name="_xlnm._FilterDatabase" localSheetId="0" hidden="1">'Banco de Dados'!$A$1:$P$302</definedName>
    <definedName name="Z_05DB54F3_6CB1_4FCB_9946_56F97D8FB0A6_.wvu.FilterData" localSheetId="0" hidden="1">'Banco de Dados'!$A$2:$P$296</definedName>
    <definedName name="Z_3FBE2B42_02F2_430F_A29A_888E15CBBA58_.wvu.FilterData" localSheetId="0" hidden="1">'Banco de Dados'!$A$2:$P$296</definedName>
    <definedName name="Z_3FBE2B42_02F2_430F_A29A_888E15CBBA58_.wvu.FilterData" localSheetId="8" hidden="1">Encomenda!$A$2:$Q$259</definedName>
    <definedName name="Z_8E4ECBF3_C102_4793_8EF6_20CB682954C1_.wvu.FilterData" localSheetId="8" hidden="1">Encomenda!$A$2:$Q$259</definedName>
    <definedName name="Z_C2151FD2_0921_4B8C_9EC2_7684DD655612_.wvu.FilterData" localSheetId="0" hidden="1">'Banco de Dados'!$A$2:$P$293</definedName>
    <definedName name="Z_C2151FD2_0921_4B8C_9EC2_7684DD655612_.wvu.FilterData" localSheetId="8" hidden="1">Encomenda!$A$2:$P$257</definedName>
    <definedName name="Z_E738E4B5_6775_4AB0_B5BC_2236B6700AA9_.wvu.FilterData" localSheetId="0" hidden="1">'Banco de Dados'!$A$2:$P$296</definedName>
    <definedName name="Z_E738E4B5_6775_4AB0_B5BC_2236B6700AA9_.wvu.FilterData" localSheetId="8" hidden="1">Encomenda!$A$2:$Q$259</definedName>
  </definedNames>
  <calcPr calcId="191029"/>
  <customWorkbookViews>
    <customWorkbookView name="Filtro 3" guid="{3FBE2B42-02F2-430F-A29A-888E15CBBA58}" maximized="1" windowWidth="0" windowHeight="0" activeSheetId="0"/>
    <customWorkbookView name="Filtro 2" guid="{C2151FD2-0921-4B8C-9EC2-7684DD655612}" maximized="1" windowWidth="0" windowHeight="0" activeSheetId="0"/>
    <customWorkbookView name="Filtro 1" guid="{8E4ECBF3-C102-4793-8EF6-20CB682954C1}" maximized="1" windowWidth="0" windowHeight="0" activeSheetId="0"/>
    <customWorkbookView name="Filtro 5" guid="{05DB54F3-6CB1-4FCB-9946-56F97D8FB0A6}" maximized="1" windowWidth="0" windowHeight="0" activeSheetId="0"/>
    <customWorkbookView name="Filtro 4" guid="{E738E4B5-6775-4AB0-B5BC-2236B6700AA9}" maximized="1" windowWidth="0" windowHeight="0" activeSheetId="0"/>
  </customWorkbookViews>
</workbook>
</file>

<file path=xl/calcChain.xml><?xml version="1.0" encoding="utf-8"?>
<calcChain xmlns="http://schemas.openxmlformats.org/spreadsheetml/2006/main">
  <c r="O4" i="10" l="1"/>
  <c r="L4" i="10"/>
  <c r="N4" i="10" s="1"/>
  <c r="O3" i="10"/>
  <c r="L3" i="10"/>
  <c r="N3" i="10" s="1"/>
  <c r="O2" i="10"/>
  <c r="N2" i="10"/>
  <c r="L2" i="10"/>
  <c r="O1" i="10"/>
  <c r="L1" i="10"/>
  <c r="N1" i="10" s="1"/>
  <c r="O4" i="9"/>
  <c r="L4" i="9"/>
  <c r="N4" i="9" s="1"/>
  <c r="M1" i="8"/>
  <c r="M6" i="7"/>
  <c r="O6" i="7" s="1"/>
  <c r="P6" i="7" s="1"/>
  <c r="M5" i="7"/>
  <c r="O5" i="7" s="1"/>
  <c r="P5" i="7" s="1"/>
  <c r="O4" i="7"/>
  <c r="P4" i="7" s="1"/>
  <c r="M4" i="7"/>
  <c r="O3" i="7"/>
  <c r="P3" i="7" s="1"/>
  <c r="M3" i="7"/>
  <c r="M2" i="7"/>
  <c r="O2" i="7" s="1"/>
  <c r="P2" i="7" s="1"/>
  <c r="M3" i="6"/>
  <c r="O3" i="6" s="1"/>
  <c r="P3" i="6" s="1"/>
  <c r="O2" i="6"/>
  <c r="P2" i="6" s="1"/>
  <c r="M2" i="6"/>
  <c r="O1" i="6"/>
  <c r="P1" i="6" s="1"/>
  <c r="M1" i="6"/>
  <c r="M16" i="5"/>
  <c r="O16" i="5" s="1"/>
  <c r="P16" i="5" s="1"/>
  <c r="AG15" i="5"/>
  <c r="AD15" i="5"/>
  <c r="AF15" i="5" s="1"/>
  <c r="O15" i="5"/>
  <c r="P15" i="5" s="1"/>
  <c r="M15" i="5"/>
  <c r="AF14" i="5"/>
  <c r="AG14" i="5" s="1"/>
  <c r="AD14" i="5"/>
  <c r="M14" i="5"/>
  <c r="O14" i="5" s="1"/>
  <c r="P14" i="5" s="1"/>
  <c r="M13" i="5"/>
  <c r="O13" i="5" s="1"/>
  <c r="P13" i="5" s="1"/>
  <c r="AF12" i="5"/>
  <c r="AG12" i="5" s="1"/>
  <c r="AD12" i="5"/>
  <c r="O12" i="5"/>
  <c r="P12" i="5" s="1"/>
  <c r="M12" i="5"/>
  <c r="AD11" i="5"/>
  <c r="AF11" i="5" s="1"/>
  <c r="AG11" i="5" s="1"/>
  <c r="M11" i="5"/>
  <c r="O11" i="5" s="1"/>
  <c r="P11" i="5" s="1"/>
  <c r="AF10" i="5"/>
  <c r="AG10" i="5" s="1"/>
  <c r="AD10" i="5"/>
  <c r="O10" i="5"/>
  <c r="P10" i="5" s="1"/>
  <c r="M10" i="5"/>
  <c r="AD9" i="5"/>
  <c r="AF9" i="5" s="1"/>
  <c r="AG9" i="5" s="1"/>
  <c r="M9" i="5"/>
  <c r="O9" i="5" s="1"/>
  <c r="P9" i="5" s="1"/>
  <c r="AF8" i="5"/>
  <c r="AG8" i="5" s="1"/>
  <c r="AD8" i="5"/>
  <c r="O8" i="5"/>
  <c r="P8" i="5" s="1"/>
  <c r="M8" i="5"/>
  <c r="AD7" i="5"/>
  <c r="AF7" i="5" s="1"/>
  <c r="AG7" i="5" s="1"/>
  <c r="P7" i="5"/>
  <c r="M7" i="5"/>
  <c r="O7" i="5" s="1"/>
  <c r="AF6" i="5"/>
  <c r="AG6" i="5" s="1"/>
  <c r="AD6" i="5"/>
  <c r="O6" i="5"/>
  <c r="P6" i="5" s="1"/>
  <c r="M6" i="5"/>
  <c r="AD5" i="5"/>
  <c r="AF5" i="5" s="1"/>
  <c r="AG5" i="5" s="1"/>
  <c r="M5" i="5"/>
  <c r="O5" i="5" s="1"/>
  <c r="P5" i="5" s="1"/>
  <c r="AF4" i="5"/>
  <c r="AG4" i="5" s="1"/>
  <c r="AD4" i="5"/>
  <c r="O4" i="5"/>
  <c r="P4" i="5" s="1"/>
  <c r="M4" i="5"/>
  <c r="AD3" i="5"/>
  <c r="AF3" i="5" s="1"/>
  <c r="AG3" i="5" s="1"/>
  <c r="M3" i="5"/>
  <c r="O3" i="5" s="1"/>
  <c r="P3" i="5" s="1"/>
  <c r="AF2" i="5"/>
  <c r="AG2" i="5" s="1"/>
  <c r="AD2" i="5"/>
  <c r="O2" i="5"/>
  <c r="P2" i="5" s="1"/>
  <c r="M2" i="5"/>
  <c r="AD1" i="5"/>
  <c r="AF1" i="5" s="1"/>
  <c r="AG1" i="5" s="1"/>
  <c r="M1" i="5"/>
  <c r="O1" i="5" s="1"/>
  <c r="P1" i="5" s="1"/>
  <c r="O13" i="4"/>
  <c r="P13" i="4" s="1"/>
  <c r="M13" i="4"/>
  <c r="O12" i="4"/>
  <c r="P12" i="4" s="1"/>
  <c r="M12" i="4"/>
  <c r="M11" i="4"/>
  <c r="O11" i="4" s="1"/>
  <c r="P11" i="4" s="1"/>
  <c r="P10" i="4"/>
  <c r="M10" i="4"/>
  <c r="O10" i="4" s="1"/>
  <c r="O9" i="4"/>
  <c r="P9" i="4" s="1"/>
  <c r="M9" i="4"/>
  <c r="O8" i="4"/>
  <c r="P8" i="4" s="1"/>
  <c r="M8" i="4"/>
  <c r="M7" i="4"/>
  <c r="O7" i="4" s="1"/>
  <c r="P7" i="4" s="1"/>
  <c r="M6" i="4"/>
  <c r="O6" i="4" s="1"/>
  <c r="P6" i="4" s="1"/>
  <c r="O5" i="4"/>
  <c r="P5" i="4" s="1"/>
  <c r="M5" i="4"/>
  <c r="O4" i="4"/>
  <c r="P4" i="4" s="1"/>
  <c r="M4" i="4"/>
  <c r="M3" i="4"/>
  <c r="O3" i="4" s="1"/>
  <c r="P3" i="4" s="1"/>
  <c r="M2" i="4"/>
  <c r="O2" i="4" s="1"/>
  <c r="P2" i="4" s="1"/>
  <c r="O30" i="3"/>
  <c r="P30" i="3" s="1"/>
  <c r="M30" i="3"/>
  <c r="O29" i="3"/>
  <c r="P29" i="3" s="1"/>
  <c r="M29" i="3"/>
  <c r="M28" i="3"/>
  <c r="O28" i="3" s="1"/>
  <c r="P28" i="3" s="1"/>
  <c r="M27" i="3"/>
  <c r="O27" i="3" s="1"/>
  <c r="P27" i="3" s="1"/>
  <c r="O26" i="3"/>
  <c r="P26" i="3" s="1"/>
  <c r="M26" i="3"/>
  <c r="O25" i="3"/>
  <c r="P25" i="3" s="1"/>
  <c r="M25" i="3"/>
  <c r="M24" i="3"/>
  <c r="O24" i="3" s="1"/>
  <c r="P24" i="3" s="1"/>
  <c r="P23" i="3"/>
  <c r="M23" i="3"/>
  <c r="O23" i="3" s="1"/>
  <c r="O22" i="3"/>
  <c r="P22" i="3" s="1"/>
  <c r="M22" i="3"/>
  <c r="O21" i="3"/>
  <c r="P21" i="3" s="1"/>
  <c r="M21" i="3"/>
  <c r="M17" i="3"/>
  <c r="O17" i="3" s="1"/>
  <c r="P17" i="3" s="1"/>
  <c r="M16" i="3"/>
  <c r="O16" i="3" s="1"/>
  <c r="P16" i="3" s="1"/>
  <c r="O15" i="3"/>
  <c r="P15" i="3" s="1"/>
  <c r="M15" i="3"/>
  <c r="O14" i="3"/>
  <c r="P14" i="3" s="1"/>
  <c r="M14" i="3"/>
  <c r="O13" i="3"/>
  <c r="L13" i="3"/>
  <c r="N13" i="3" s="1"/>
  <c r="O12" i="3"/>
  <c r="L12" i="3"/>
  <c r="N12" i="3" s="1"/>
  <c r="O11" i="3"/>
  <c r="N11" i="3"/>
  <c r="L11" i="3"/>
  <c r="O10" i="3"/>
  <c r="L10" i="3"/>
  <c r="N10" i="3" s="1"/>
  <c r="O9" i="3"/>
  <c r="L9" i="3"/>
  <c r="N9" i="3" s="1"/>
  <c r="O8" i="3"/>
  <c r="L8" i="3"/>
  <c r="N8" i="3" s="1"/>
  <c r="O7" i="3"/>
  <c r="N7" i="3"/>
  <c r="L7" i="3"/>
  <c r="O6" i="3"/>
  <c r="N6" i="3"/>
  <c r="L6" i="3"/>
  <c r="O5" i="3"/>
  <c r="L5" i="3"/>
  <c r="N5" i="3" s="1"/>
  <c r="O4" i="3"/>
  <c r="L4" i="3"/>
  <c r="N4" i="3" s="1"/>
  <c r="O3" i="3"/>
  <c r="N3" i="3"/>
  <c r="L3" i="3"/>
  <c r="L2" i="3"/>
  <c r="N2" i="3" s="1"/>
  <c r="O2" i="3" s="1"/>
  <c r="M1" i="3"/>
  <c r="O1" i="3" s="1"/>
  <c r="P1" i="3" s="1"/>
  <c r="O305" i="2"/>
  <c r="L305" i="2"/>
  <c r="N305" i="2" s="1"/>
  <c r="N304" i="2"/>
  <c r="O304" i="2" s="1"/>
  <c r="L304" i="2"/>
  <c r="L303" i="2"/>
  <c r="N303" i="2" s="1"/>
  <c r="O303" i="2" s="1"/>
  <c r="O302" i="2"/>
  <c r="L302" i="2"/>
  <c r="N302" i="2" s="1"/>
  <c r="L301" i="2"/>
  <c r="N301" i="2" s="1"/>
  <c r="O301" i="2" s="1"/>
  <c r="N300" i="2"/>
  <c r="O300" i="2" s="1"/>
  <c r="L300" i="2"/>
  <c r="M299" i="2"/>
  <c r="O299" i="2" s="1"/>
  <c r="P299" i="2" s="1"/>
  <c r="M298" i="2"/>
  <c r="O298" i="2" s="1"/>
  <c r="P298" i="2" s="1"/>
  <c r="M297" i="2"/>
  <c r="O297" i="2" s="1"/>
  <c r="P297" i="2" s="1"/>
  <c r="O296" i="2"/>
  <c r="P296" i="2" s="1"/>
  <c r="M296" i="2"/>
  <c r="M295" i="2"/>
  <c r="O295" i="2" s="1"/>
  <c r="P295" i="2" s="1"/>
  <c r="M294" i="2"/>
  <c r="O294" i="2" s="1"/>
  <c r="P294" i="2" s="1"/>
  <c r="M293" i="2"/>
  <c r="O293" i="2" s="1"/>
  <c r="P293" i="2" s="1"/>
  <c r="O292" i="2"/>
  <c r="P292" i="2" s="1"/>
  <c r="M292" i="2"/>
  <c r="M291" i="2"/>
  <c r="O291" i="2" s="1"/>
  <c r="P291" i="2" s="1"/>
  <c r="M290" i="2"/>
  <c r="O290" i="2" s="1"/>
  <c r="P290" i="2" s="1"/>
  <c r="M289" i="2"/>
  <c r="O289" i="2" s="1"/>
  <c r="P289" i="2" s="1"/>
  <c r="O288" i="2"/>
  <c r="P288" i="2" s="1"/>
  <c r="M288" i="2"/>
  <c r="M287" i="2"/>
  <c r="O287" i="2" s="1"/>
  <c r="P287" i="2" s="1"/>
  <c r="M286" i="2"/>
  <c r="O286" i="2" s="1"/>
  <c r="P286" i="2" s="1"/>
  <c r="M285" i="2"/>
  <c r="O285" i="2" s="1"/>
  <c r="P285" i="2" s="1"/>
  <c r="O284" i="2"/>
  <c r="P284" i="2" s="1"/>
  <c r="M284" i="2"/>
  <c r="M283" i="2"/>
  <c r="O283" i="2" s="1"/>
  <c r="P283" i="2" s="1"/>
  <c r="M282" i="2"/>
  <c r="O282" i="2" s="1"/>
  <c r="P282" i="2" s="1"/>
  <c r="M281" i="2"/>
  <c r="O281" i="2" s="1"/>
  <c r="P281" i="2" s="1"/>
  <c r="P280" i="2"/>
  <c r="O280" i="2"/>
  <c r="M280" i="2"/>
  <c r="M279" i="2"/>
  <c r="O279" i="2" s="1"/>
  <c r="P279" i="2" s="1"/>
  <c r="M278" i="2"/>
  <c r="O278" i="2" s="1"/>
  <c r="P278" i="2" s="1"/>
  <c r="M277" i="2"/>
  <c r="O277" i="2" s="1"/>
  <c r="P277" i="2" s="1"/>
  <c r="R276" i="2"/>
  <c r="P276" i="2"/>
  <c r="M276" i="2"/>
  <c r="O276" i="2" s="1"/>
  <c r="O275" i="2"/>
  <c r="P275" i="2" s="1"/>
  <c r="M275" i="2"/>
  <c r="M274" i="2"/>
  <c r="O274" i="2" s="1"/>
  <c r="P274" i="2" s="1"/>
  <c r="M273" i="2"/>
  <c r="O273" i="2" s="1"/>
  <c r="P273" i="2" s="1"/>
  <c r="P272" i="2"/>
  <c r="M272" i="2"/>
  <c r="O272" i="2" s="1"/>
  <c r="O271" i="2"/>
  <c r="P271" i="2" s="1"/>
  <c r="M271" i="2"/>
  <c r="M270" i="2"/>
  <c r="O270" i="2" s="1"/>
  <c r="P270" i="2" s="1"/>
  <c r="M268" i="2"/>
  <c r="O268" i="2" s="1"/>
  <c r="P268" i="2" s="1"/>
  <c r="P267" i="2"/>
  <c r="M267" i="2"/>
  <c r="O267" i="2" s="1"/>
  <c r="O266" i="2"/>
  <c r="P266" i="2" s="1"/>
  <c r="M266" i="2"/>
  <c r="M265" i="2"/>
  <c r="O265" i="2" s="1"/>
  <c r="P265" i="2" s="1"/>
  <c r="M264" i="2"/>
  <c r="O264" i="2" s="1"/>
  <c r="P264" i="2" s="1"/>
  <c r="P263" i="2"/>
  <c r="M263" i="2"/>
  <c r="O263" i="2" s="1"/>
  <c r="O262" i="2"/>
  <c r="P262" i="2" s="1"/>
  <c r="M262" i="2"/>
  <c r="M261" i="2"/>
  <c r="O261" i="2" s="1"/>
  <c r="P261" i="2" s="1"/>
  <c r="M260" i="2"/>
  <c r="O259" i="2"/>
  <c r="P259" i="2" s="1"/>
  <c r="M259" i="2"/>
  <c r="M257" i="2"/>
  <c r="O257" i="2" s="1"/>
  <c r="P257" i="2" s="1"/>
  <c r="P256" i="2"/>
  <c r="M256" i="2"/>
  <c r="O256" i="2" s="1"/>
  <c r="O255" i="2"/>
  <c r="P255" i="2" s="1"/>
  <c r="M255" i="2"/>
  <c r="O254" i="2"/>
  <c r="P254" i="2" s="1"/>
  <c r="M253" i="2"/>
  <c r="O253" i="2" s="1"/>
  <c r="P253" i="2" s="1"/>
  <c r="P252" i="2"/>
  <c r="O252" i="2"/>
  <c r="M252" i="2"/>
  <c r="M250" i="2"/>
  <c r="O250" i="2" s="1"/>
  <c r="P250" i="2" s="1"/>
  <c r="M249" i="2"/>
  <c r="O249" i="2" s="1"/>
  <c r="P249" i="2" s="1"/>
  <c r="M248" i="2"/>
  <c r="O247" i="2"/>
  <c r="P247" i="2" s="1"/>
  <c r="M247" i="2"/>
  <c r="M246" i="2"/>
  <c r="O246" i="2" s="1"/>
  <c r="P246" i="2" s="1"/>
  <c r="P245" i="2"/>
  <c r="O245" i="2"/>
  <c r="M245" i="2"/>
  <c r="P244" i="2"/>
  <c r="O244" i="2"/>
  <c r="M244" i="2"/>
  <c r="M243" i="2"/>
  <c r="O243" i="2" s="1"/>
  <c r="P243" i="2" s="1"/>
  <c r="P242" i="2"/>
  <c r="M242" i="2"/>
  <c r="O242" i="2" s="1"/>
  <c r="O241" i="2"/>
  <c r="P241" i="2" s="1"/>
  <c r="M241" i="2"/>
  <c r="M240" i="2"/>
  <c r="O240" i="2" s="1"/>
  <c r="P240" i="2" s="1"/>
  <c r="O239" i="2"/>
  <c r="P239" i="2" s="1"/>
  <c r="M239" i="2"/>
  <c r="M238" i="2"/>
  <c r="O238" i="2" s="1"/>
  <c r="P238" i="2" s="1"/>
  <c r="P237" i="2"/>
  <c r="O237" i="2"/>
  <c r="M237" i="2"/>
  <c r="O236" i="2"/>
  <c r="P236" i="2" s="1"/>
  <c r="M236" i="2"/>
  <c r="M235" i="2"/>
  <c r="O235" i="2" s="1"/>
  <c r="P235" i="2" s="1"/>
  <c r="P234" i="2"/>
  <c r="M234" i="2"/>
  <c r="O234" i="2" s="1"/>
  <c r="M233" i="2"/>
  <c r="M232" i="2"/>
  <c r="O232" i="2" s="1"/>
  <c r="P232" i="2" s="1"/>
  <c r="O231" i="2"/>
  <c r="P231" i="2" s="1"/>
  <c r="M231" i="2"/>
  <c r="M230" i="2"/>
  <c r="O230" i="2" s="1"/>
  <c r="P230" i="2" s="1"/>
  <c r="O229" i="2"/>
  <c r="P229" i="2" s="1"/>
  <c r="M229" i="2"/>
  <c r="M228" i="2"/>
  <c r="O228" i="2" s="1"/>
  <c r="P228" i="2" s="1"/>
  <c r="O227" i="2"/>
  <c r="P227" i="2" s="1"/>
  <c r="M227" i="2"/>
  <c r="M226" i="2"/>
  <c r="O226" i="2" s="1"/>
  <c r="P226" i="2" s="1"/>
  <c r="M225" i="2"/>
  <c r="O225" i="2" s="1"/>
  <c r="P225" i="2" s="1"/>
  <c r="P224" i="2"/>
  <c r="M224" i="2"/>
  <c r="O224" i="2" s="1"/>
  <c r="O222" i="2"/>
  <c r="P222" i="2" s="1"/>
  <c r="M222" i="2"/>
  <c r="M221" i="2"/>
  <c r="O221" i="2" s="1"/>
  <c r="P221" i="2" s="1"/>
  <c r="M220" i="2"/>
  <c r="O220" i="2" s="1"/>
  <c r="P220" i="2" s="1"/>
  <c r="M219" i="2"/>
  <c r="O219" i="2" s="1"/>
  <c r="P219" i="2" s="1"/>
  <c r="O218" i="2"/>
  <c r="P218" i="2" s="1"/>
  <c r="M218" i="2"/>
  <c r="O217" i="2"/>
  <c r="P217" i="2" s="1"/>
  <c r="M217" i="2"/>
  <c r="M216" i="2"/>
  <c r="O216" i="2" s="1"/>
  <c r="P216" i="2" s="1"/>
  <c r="P215" i="2"/>
  <c r="M215" i="2"/>
  <c r="O215" i="2" s="1"/>
  <c r="O214" i="2"/>
  <c r="P214" i="2" s="1"/>
  <c r="M214" i="2"/>
  <c r="P213" i="2"/>
  <c r="M213" i="2"/>
  <c r="O213" i="2" s="1"/>
  <c r="M212" i="2"/>
  <c r="O212" i="2" s="1"/>
  <c r="P212" i="2" s="1"/>
  <c r="M211" i="2"/>
  <c r="O211" i="2" s="1"/>
  <c r="P211" i="2" s="1"/>
  <c r="P210" i="2"/>
  <c r="O210" i="2"/>
  <c r="M210" i="2"/>
  <c r="O209" i="2"/>
  <c r="P209" i="2" s="1"/>
  <c r="M209" i="2"/>
  <c r="M208" i="2"/>
  <c r="O208" i="2" s="1"/>
  <c r="P208" i="2" s="1"/>
  <c r="N207" i="2"/>
  <c r="M207" i="2"/>
  <c r="M206" i="2"/>
  <c r="O206" i="2" s="1"/>
  <c r="P206" i="2" s="1"/>
  <c r="P205" i="2"/>
  <c r="O205" i="2"/>
  <c r="M205" i="2"/>
  <c r="O204" i="2"/>
  <c r="P204" i="2" s="1"/>
  <c r="M204" i="2"/>
  <c r="M203" i="2"/>
  <c r="O203" i="2" s="1"/>
  <c r="P203" i="2" s="1"/>
  <c r="M202" i="2"/>
  <c r="O202" i="2" s="1"/>
  <c r="P202" i="2" s="1"/>
  <c r="P201" i="2"/>
  <c r="O201" i="2"/>
  <c r="M201" i="2"/>
  <c r="M200" i="2"/>
  <c r="O200" i="2" s="1"/>
  <c r="P200" i="2" s="1"/>
  <c r="M199" i="2"/>
  <c r="O199" i="2" s="1"/>
  <c r="P199" i="2" s="1"/>
  <c r="M198" i="2"/>
  <c r="O198" i="2" s="1"/>
  <c r="P198" i="2" s="1"/>
  <c r="P197" i="2"/>
  <c r="O197" i="2"/>
  <c r="M197" i="2"/>
  <c r="M196" i="2"/>
  <c r="O196" i="2" s="1"/>
  <c r="P196" i="2" s="1"/>
  <c r="M195" i="2"/>
  <c r="O195" i="2" s="1"/>
  <c r="P195" i="2" s="1"/>
  <c r="M194" i="2"/>
  <c r="O194" i="2" s="1"/>
  <c r="P194" i="2" s="1"/>
  <c r="P193" i="2"/>
  <c r="O193" i="2"/>
  <c r="M193" i="2"/>
  <c r="M192" i="2"/>
  <c r="O192" i="2" s="1"/>
  <c r="P192" i="2" s="1"/>
  <c r="M191" i="2"/>
  <c r="O191" i="2" s="1"/>
  <c r="P191" i="2" s="1"/>
  <c r="M190" i="2"/>
  <c r="O190" i="2" s="1"/>
  <c r="P190" i="2" s="1"/>
  <c r="P189" i="2"/>
  <c r="O189" i="2"/>
  <c r="M189" i="2"/>
  <c r="O188" i="2"/>
  <c r="P188" i="2" s="1"/>
  <c r="M188" i="2"/>
  <c r="M187" i="2"/>
  <c r="O187" i="2" s="1"/>
  <c r="P187" i="2" s="1"/>
  <c r="M186" i="2"/>
  <c r="O186" i="2" s="1"/>
  <c r="P186" i="2" s="1"/>
  <c r="P185" i="2"/>
  <c r="O185" i="2"/>
  <c r="M185" i="2"/>
  <c r="M184" i="2"/>
  <c r="O184" i="2" s="1"/>
  <c r="P184" i="2" s="1"/>
  <c r="M183" i="2"/>
  <c r="O183" i="2" s="1"/>
  <c r="P183" i="2" s="1"/>
  <c r="M182" i="2"/>
  <c r="O182" i="2" s="1"/>
  <c r="P182" i="2" s="1"/>
  <c r="P181" i="2"/>
  <c r="O181" i="2"/>
  <c r="M181" i="2"/>
  <c r="M180" i="2"/>
  <c r="O180" i="2" s="1"/>
  <c r="P180" i="2" s="1"/>
  <c r="M179" i="2"/>
  <c r="O179" i="2" s="1"/>
  <c r="P179" i="2" s="1"/>
  <c r="M178" i="2"/>
  <c r="O178" i="2" s="1"/>
  <c r="P178" i="2" s="1"/>
  <c r="P177" i="2"/>
  <c r="O177" i="2"/>
  <c r="M177" i="2"/>
  <c r="N176" i="2"/>
  <c r="M176" i="2"/>
  <c r="K176" i="2"/>
  <c r="N175" i="2"/>
  <c r="K175" i="2"/>
  <c r="M175" i="2" s="1"/>
  <c r="N174" i="2"/>
  <c r="K174" i="2"/>
  <c r="M174" i="2" s="1"/>
  <c r="N173" i="2"/>
  <c r="M173" i="2"/>
  <c r="K173" i="2"/>
  <c r="N172" i="2"/>
  <c r="K172" i="2"/>
  <c r="M172" i="2" s="1"/>
  <c r="N171" i="2"/>
  <c r="K171" i="2"/>
  <c r="M171" i="2" s="1"/>
  <c r="N170" i="2"/>
  <c r="K170" i="2"/>
  <c r="M170" i="2" s="1"/>
  <c r="N169" i="2"/>
  <c r="M169" i="2"/>
  <c r="K169" i="2"/>
  <c r="N168" i="2"/>
  <c r="M168" i="2"/>
  <c r="K168" i="2"/>
  <c r="N167" i="2"/>
  <c r="K167" i="2"/>
  <c r="M167" i="2" s="1"/>
  <c r="N166" i="2"/>
  <c r="K166" i="2"/>
  <c r="M166" i="2" s="1"/>
  <c r="N165" i="2"/>
  <c r="M165" i="2"/>
  <c r="K165" i="2"/>
  <c r="N164" i="2"/>
  <c r="K164" i="2"/>
  <c r="M164" i="2" s="1"/>
  <c r="N163" i="2"/>
  <c r="K163" i="2"/>
  <c r="M163" i="2" s="1"/>
  <c r="N162" i="2"/>
  <c r="K162" i="2"/>
  <c r="M162" i="2" s="1"/>
  <c r="N161" i="2"/>
  <c r="M161" i="2"/>
  <c r="K161" i="2"/>
  <c r="N160" i="2"/>
  <c r="M160" i="2"/>
  <c r="K160" i="2"/>
  <c r="N159" i="2"/>
  <c r="K159" i="2"/>
  <c r="M159" i="2" s="1"/>
  <c r="N158" i="2"/>
  <c r="K158" i="2"/>
  <c r="M158" i="2" s="1"/>
  <c r="N157" i="2"/>
  <c r="M157" i="2"/>
  <c r="K157" i="2"/>
  <c r="N156" i="2"/>
  <c r="K156" i="2"/>
  <c r="M156" i="2" s="1"/>
  <c r="N155" i="2"/>
  <c r="K155" i="2"/>
  <c r="M155" i="2" s="1"/>
  <c r="N154" i="2"/>
  <c r="K154" i="2"/>
  <c r="M154" i="2" s="1"/>
  <c r="N153" i="2"/>
  <c r="M153" i="2"/>
  <c r="K153" i="2"/>
  <c r="N152" i="2"/>
  <c r="M152" i="2"/>
  <c r="K152" i="2"/>
  <c r="N151" i="2"/>
  <c r="K151" i="2"/>
  <c r="M151" i="2" s="1"/>
  <c r="N150" i="2"/>
  <c r="K150" i="2"/>
  <c r="N149" i="2"/>
  <c r="M149" i="2"/>
  <c r="K149" i="2"/>
  <c r="N148" i="2"/>
  <c r="K148" i="2"/>
  <c r="M148" i="2" s="1"/>
  <c r="N147" i="2"/>
  <c r="K147" i="2"/>
  <c r="N146" i="2"/>
  <c r="K146" i="2"/>
  <c r="M146" i="2" s="1"/>
  <c r="N145" i="2"/>
  <c r="M145" i="2"/>
  <c r="K145" i="2"/>
  <c r="N144" i="2"/>
  <c r="M144" i="2"/>
  <c r="K144" i="2"/>
  <c r="N143" i="2"/>
  <c r="K143" i="2"/>
  <c r="M143" i="2" s="1"/>
  <c r="N142" i="2"/>
  <c r="K142" i="2"/>
  <c r="M142" i="2" s="1"/>
  <c r="N141" i="2"/>
  <c r="M141" i="2"/>
  <c r="K141" i="2"/>
  <c r="N140" i="2"/>
  <c r="K140" i="2"/>
  <c r="M140" i="2" s="1"/>
  <c r="N139" i="2"/>
  <c r="K139" i="2"/>
  <c r="M139" i="2" s="1"/>
  <c r="N138" i="2"/>
  <c r="K138" i="2"/>
  <c r="M138" i="2" s="1"/>
  <c r="N137" i="2"/>
  <c r="M137" i="2"/>
  <c r="K137" i="2"/>
  <c r="N136" i="2"/>
  <c r="M136" i="2"/>
  <c r="K136" i="2"/>
  <c r="N135" i="2"/>
  <c r="K135" i="2"/>
  <c r="M135" i="2" s="1"/>
  <c r="N134" i="2"/>
  <c r="K134" i="2"/>
  <c r="M134" i="2" s="1"/>
  <c r="N133" i="2"/>
  <c r="M133" i="2"/>
  <c r="K133" i="2"/>
  <c r="N132" i="2"/>
  <c r="K132" i="2"/>
  <c r="M132" i="2" s="1"/>
  <c r="N131" i="2"/>
  <c r="K131" i="2"/>
  <c r="M131" i="2" s="1"/>
  <c r="N130" i="2"/>
  <c r="K130" i="2"/>
  <c r="M130" i="2" s="1"/>
  <c r="N129" i="2"/>
  <c r="M129" i="2"/>
  <c r="K129" i="2"/>
  <c r="N128" i="2"/>
  <c r="M128" i="2"/>
  <c r="K128" i="2"/>
  <c r="N127" i="2"/>
  <c r="K127" i="2"/>
  <c r="M127" i="2" s="1"/>
  <c r="N126" i="2"/>
  <c r="K126" i="2"/>
  <c r="M126" i="2" s="1"/>
  <c r="N125" i="2"/>
  <c r="M125" i="2"/>
  <c r="K125" i="2"/>
  <c r="N124" i="2"/>
  <c r="K124" i="2"/>
  <c r="M124" i="2" s="1"/>
  <c r="N123" i="2"/>
  <c r="K123" i="2"/>
  <c r="M123" i="2" s="1"/>
  <c r="N122" i="2"/>
  <c r="K122" i="2"/>
  <c r="M122" i="2" s="1"/>
  <c r="N121" i="2"/>
  <c r="M121" i="2"/>
  <c r="K121" i="2"/>
  <c r="N120" i="2"/>
  <c r="M120" i="2"/>
  <c r="K120" i="2"/>
  <c r="N119" i="2"/>
  <c r="K119" i="2"/>
  <c r="M119" i="2" s="1"/>
  <c r="N118" i="2"/>
  <c r="K118" i="2"/>
  <c r="M118" i="2" s="1"/>
  <c r="N117" i="2"/>
  <c r="M117" i="2"/>
  <c r="K117" i="2"/>
  <c r="N116" i="2"/>
  <c r="K116" i="2"/>
  <c r="M116" i="2" s="1"/>
  <c r="N115" i="2"/>
  <c r="K115" i="2"/>
  <c r="M115" i="2" s="1"/>
  <c r="N114" i="2"/>
  <c r="K114" i="2"/>
  <c r="M114" i="2" s="1"/>
  <c r="N113" i="2"/>
  <c r="M113" i="2"/>
  <c r="K113" i="2"/>
  <c r="N112" i="2"/>
  <c r="M112" i="2"/>
  <c r="K112" i="2"/>
  <c r="N111" i="2"/>
  <c r="K111" i="2"/>
  <c r="M111" i="2" s="1"/>
  <c r="N110" i="2"/>
  <c r="K110" i="2"/>
  <c r="M110" i="2" s="1"/>
  <c r="N109" i="2"/>
  <c r="M109" i="2"/>
  <c r="K109" i="2"/>
  <c r="N108" i="2"/>
  <c r="K108" i="2"/>
  <c r="M108" i="2" s="1"/>
  <c r="N107" i="2"/>
  <c r="K107" i="2"/>
  <c r="M107" i="2" s="1"/>
  <c r="N106" i="2"/>
  <c r="K106" i="2"/>
  <c r="M106" i="2" s="1"/>
  <c r="N105" i="2"/>
  <c r="M105" i="2"/>
  <c r="K105" i="2"/>
  <c r="N104" i="2"/>
  <c r="M104" i="2"/>
  <c r="K104" i="2"/>
  <c r="N103" i="2"/>
  <c r="K103" i="2"/>
  <c r="M103" i="2" s="1"/>
  <c r="N102" i="2"/>
  <c r="K102" i="2"/>
  <c r="M102" i="2" s="1"/>
  <c r="N101" i="2"/>
  <c r="M101" i="2"/>
  <c r="K101" i="2"/>
  <c r="N100" i="2"/>
  <c r="K100" i="2"/>
  <c r="M100" i="2" s="1"/>
  <c r="N99" i="2"/>
  <c r="K99" i="2"/>
  <c r="M99" i="2" s="1"/>
  <c r="N98" i="2"/>
  <c r="K98" i="2"/>
  <c r="M98" i="2" s="1"/>
  <c r="N97" i="2"/>
  <c r="M97" i="2"/>
  <c r="K97" i="2"/>
  <c r="N96" i="2"/>
  <c r="M96" i="2"/>
  <c r="K96" i="2"/>
  <c r="N95" i="2"/>
  <c r="K95" i="2"/>
  <c r="M95" i="2" s="1"/>
  <c r="N94" i="2"/>
  <c r="K94" i="2"/>
  <c r="M94" i="2" s="1"/>
  <c r="N93" i="2"/>
  <c r="M93" i="2"/>
  <c r="K93" i="2"/>
  <c r="N92" i="2"/>
  <c r="K92" i="2"/>
  <c r="M92" i="2" s="1"/>
  <c r="N91" i="2"/>
  <c r="K91" i="2"/>
  <c r="M91" i="2" s="1"/>
  <c r="N90" i="2"/>
  <c r="K90" i="2"/>
  <c r="M90" i="2" s="1"/>
  <c r="N89" i="2"/>
  <c r="M89" i="2"/>
  <c r="K89" i="2"/>
  <c r="N88" i="2"/>
  <c r="M88" i="2"/>
  <c r="K88" i="2"/>
  <c r="N87" i="2"/>
  <c r="K87" i="2"/>
  <c r="M87" i="2" s="1"/>
  <c r="N86" i="2"/>
  <c r="K86" i="2"/>
  <c r="M86" i="2" s="1"/>
  <c r="N85" i="2"/>
  <c r="M85" i="2"/>
  <c r="K85" i="2"/>
  <c r="N84" i="2"/>
  <c r="K84" i="2"/>
  <c r="M84" i="2" s="1"/>
  <c r="M83" i="2"/>
  <c r="O83" i="2" s="1"/>
  <c r="P83" i="2" s="1"/>
  <c r="N82" i="2"/>
  <c r="K82" i="2"/>
  <c r="M82" i="2" s="1"/>
  <c r="N81" i="2"/>
  <c r="M81" i="2"/>
  <c r="K81" i="2"/>
  <c r="N80" i="2"/>
  <c r="K80" i="2"/>
  <c r="M80" i="2" s="1"/>
  <c r="N79" i="2"/>
  <c r="K79" i="2"/>
  <c r="M79" i="2" s="1"/>
  <c r="N77" i="2"/>
  <c r="K77" i="2"/>
  <c r="M77" i="2" s="1"/>
  <c r="N76" i="2"/>
  <c r="M76" i="2"/>
  <c r="K76" i="2"/>
  <c r="N75" i="2"/>
  <c r="M75" i="2"/>
  <c r="K75" i="2"/>
  <c r="N74" i="2"/>
  <c r="K74" i="2"/>
  <c r="M74" i="2" s="1"/>
  <c r="AD72" i="2"/>
  <c r="AA72" i="2"/>
  <c r="AC72" i="2" s="1"/>
  <c r="N72" i="2"/>
  <c r="M72" i="2"/>
  <c r="K72" i="2"/>
  <c r="N71" i="2"/>
  <c r="K71" i="2"/>
  <c r="M71" i="2" s="1"/>
  <c r="N70" i="2"/>
  <c r="K70" i="2"/>
  <c r="M70" i="2" s="1"/>
  <c r="M68" i="2"/>
  <c r="O68" i="2" s="1"/>
  <c r="P68" i="2" s="1"/>
  <c r="N67" i="2"/>
  <c r="M67" i="2"/>
  <c r="N65" i="2"/>
  <c r="K65" i="2"/>
  <c r="M65" i="2" s="1"/>
  <c r="AC64" i="2"/>
  <c r="Z64" i="2"/>
  <c r="AB64" i="2" s="1"/>
  <c r="N64" i="2"/>
  <c r="M64" i="2"/>
  <c r="K64" i="2"/>
  <c r="N63" i="2"/>
  <c r="K63" i="2"/>
  <c r="M63" i="2" s="1"/>
  <c r="N62" i="2"/>
  <c r="K62" i="2"/>
  <c r="M62" i="2" s="1"/>
  <c r="N60" i="2"/>
  <c r="K60" i="2"/>
  <c r="M60" i="2" s="1"/>
  <c r="N58" i="2"/>
  <c r="M58" i="2"/>
  <c r="K58" i="2"/>
  <c r="N57" i="2"/>
  <c r="K57" i="2"/>
  <c r="M57" i="2" s="1"/>
  <c r="N56" i="2"/>
  <c r="K56" i="2"/>
  <c r="M56" i="2" s="1"/>
  <c r="AD55" i="2"/>
  <c r="AA55" i="2"/>
  <c r="AC55" i="2" s="1"/>
  <c r="N55" i="2"/>
  <c r="M55" i="2"/>
  <c r="K55" i="2"/>
  <c r="N54" i="2"/>
  <c r="M54" i="2"/>
  <c r="K54" i="2"/>
  <c r="N53" i="2"/>
  <c r="K53" i="2"/>
  <c r="M53" i="2" s="1"/>
  <c r="N52" i="2"/>
  <c r="K52" i="2"/>
  <c r="M52" i="2" s="1"/>
  <c r="N51" i="2"/>
  <c r="M51" i="2"/>
  <c r="K51" i="2"/>
  <c r="N50" i="2"/>
  <c r="K50" i="2"/>
  <c r="M50" i="2" s="1"/>
  <c r="N49" i="2"/>
  <c r="K49" i="2"/>
  <c r="M49" i="2" s="1"/>
  <c r="N48" i="2"/>
  <c r="K48" i="2"/>
  <c r="N47" i="2"/>
  <c r="M47" i="2"/>
  <c r="K47" i="2"/>
  <c r="N46" i="2"/>
  <c r="K46" i="2"/>
  <c r="M46" i="2" s="1"/>
  <c r="O45" i="2"/>
  <c r="K45" i="2"/>
  <c r="N45" i="2" s="1"/>
  <c r="O44" i="2"/>
  <c r="N44" i="2"/>
  <c r="K44" i="2"/>
  <c r="O43" i="2"/>
  <c r="K43" i="2"/>
  <c r="N43" i="2" s="1"/>
  <c r="K42" i="2"/>
  <c r="M42" i="2" s="1"/>
  <c r="N42" i="2" s="1"/>
  <c r="K41" i="2"/>
  <c r="M41" i="2" s="1"/>
  <c r="N41" i="2" s="1"/>
  <c r="M40" i="2"/>
  <c r="N40" i="2" s="1"/>
  <c r="K40" i="2"/>
  <c r="K39" i="2"/>
  <c r="M39" i="2" s="1"/>
  <c r="N39" i="2" s="1"/>
  <c r="K38" i="2"/>
  <c r="M38" i="2" s="1"/>
  <c r="N38" i="2" s="1"/>
  <c r="K37" i="2"/>
  <c r="M37" i="2" s="1"/>
  <c r="N37" i="2" s="1"/>
  <c r="M36" i="2"/>
  <c r="N36" i="2" s="1"/>
  <c r="K36" i="2"/>
  <c r="L35" i="2"/>
  <c r="N35" i="2" s="1"/>
  <c r="O35" i="2" s="1"/>
  <c r="L34" i="2"/>
  <c r="N34" i="2" s="1"/>
  <c r="O34" i="2" s="1"/>
  <c r="M33" i="2"/>
  <c r="O33" i="2" s="1"/>
  <c r="P33" i="2" s="1"/>
  <c r="N32" i="2"/>
  <c r="O32" i="2" s="1"/>
  <c r="L32" i="2"/>
  <c r="L31" i="2"/>
  <c r="N31" i="2" s="1"/>
  <c r="O31" i="2" s="1"/>
  <c r="L30" i="2"/>
  <c r="N30" i="2" s="1"/>
  <c r="O30" i="2" s="1"/>
  <c r="K29" i="2"/>
  <c r="M29" i="2" s="1"/>
  <c r="N29" i="2" s="1"/>
  <c r="M28" i="2"/>
  <c r="N28" i="2" s="1"/>
  <c r="K28" i="2"/>
  <c r="K27" i="2"/>
  <c r="M27" i="2" s="1"/>
  <c r="N27" i="2" s="1"/>
  <c r="K26" i="2"/>
  <c r="M26" i="2" s="1"/>
  <c r="N26" i="2" s="1"/>
  <c r="M25" i="2"/>
  <c r="O25" i="2" s="1"/>
  <c r="P25" i="2" s="1"/>
  <c r="O24" i="2"/>
  <c r="P24" i="2" s="1"/>
  <c r="M24" i="2"/>
  <c r="M23" i="2"/>
  <c r="O23" i="2" s="1"/>
  <c r="P23" i="2" s="1"/>
  <c r="O22" i="2"/>
  <c r="P22" i="2" s="1"/>
  <c r="O21" i="2"/>
  <c r="P21" i="2" s="1"/>
  <c r="M21" i="2"/>
  <c r="O20" i="2"/>
  <c r="P20" i="2" s="1"/>
  <c r="M20" i="2"/>
  <c r="M19" i="2"/>
  <c r="O19" i="2" s="1"/>
  <c r="P19" i="2" s="1"/>
  <c r="M18" i="2"/>
  <c r="O18" i="2" s="1"/>
  <c r="P18" i="2" s="1"/>
  <c r="O17" i="2"/>
  <c r="P17" i="2" s="1"/>
  <c r="M17" i="2"/>
  <c r="O16" i="2"/>
  <c r="P16" i="2" s="1"/>
  <c r="M16" i="2"/>
  <c r="M15" i="2"/>
  <c r="O15" i="2" s="1"/>
  <c r="P15" i="2" s="1"/>
  <c r="M14" i="2"/>
  <c r="O14" i="2" s="1"/>
  <c r="P14" i="2" s="1"/>
  <c r="O13" i="2"/>
  <c r="P13" i="2" s="1"/>
  <c r="M13" i="2"/>
  <c r="O12" i="2"/>
  <c r="P12" i="2" s="1"/>
  <c r="M12" i="2"/>
  <c r="M11" i="2"/>
  <c r="O11" i="2" s="1"/>
  <c r="P11" i="2" s="1"/>
  <c r="M10" i="2"/>
  <c r="O10" i="2" s="1"/>
  <c r="P10" i="2" s="1"/>
  <c r="P9" i="2"/>
  <c r="M9" i="2"/>
  <c r="M8" i="2"/>
  <c r="O8" i="2" s="1"/>
  <c r="P8" i="2" s="1"/>
  <c r="M7" i="2"/>
  <c r="O7" i="2" s="1"/>
  <c r="P7" i="2" s="1"/>
  <c r="P6" i="2"/>
  <c r="M6" i="2"/>
  <c r="O6" i="2" s="1"/>
  <c r="O5" i="2"/>
  <c r="P5" i="2" s="1"/>
  <c r="M5" i="2"/>
  <c r="M4" i="2"/>
  <c r="O4" i="2" s="1"/>
  <c r="P4" i="2" s="1"/>
  <c r="L3" i="2"/>
  <c r="M3" i="2" s="1"/>
  <c r="O3" i="2" s="1"/>
  <c r="P3" i="2" s="1"/>
  <c r="L302" i="1"/>
  <c r="N302" i="1" s="1"/>
  <c r="O302" i="1" s="1"/>
  <c r="L301" i="1"/>
  <c r="N301" i="1" s="1"/>
  <c r="O301" i="1" s="1"/>
  <c r="O300" i="1"/>
  <c r="N300" i="1"/>
  <c r="L300" i="1"/>
  <c r="L299" i="1"/>
  <c r="N299" i="1" s="1"/>
  <c r="O299" i="1" s="1"/>
  <c r="L298" i="1"/>
  <c r="N298" i="1" s="1"/>
  <c r="O298" i="1" s="1"/>
  <c r="L297" i="1"/>
  <c r="N297" i="1" s="1"/>
  <c r="O297" i="1" s="1"/>
  <c r="O296" i="1"/>
  <c r="N296" i="1"/>
  <c r="L296" i="1"/>
  <c r="L295" i="1"/>
  <c r="N295" i="1" s="1"/>
  <c r="O295" i="1" s="1"/>
  <c r="L294" i="1"/>
  <c r="N294" i="1" s="1"/>
  <c r="O294" i="1" s="1"/>
  <c r="L293" i="1"/>
  <c r="N293" i="1" s="1"/>
  <c r="O293" i="1" s="1"/>
  <c r="O292" i="1"/>
  <c r="N292" i="1"/>
  <c r="L292" i="1"/>
  <c r="L291" i="1"/>
  <c r="N291" i="1" s="1"/>
  <c r="O291" i="1" s="1"/>
  <c r="L290" i="1"/>
  <c r="N290" i="1" s="1"/>
  <c r="O290" i="1" s="1"/>
  <c r="N289" i="1"/>
  <c r="L289" i="1"/>
  <c r="N288" i="1"/>
  <c r="O288" i="1" s="1"/>
  <c r="L286" i="1"/>
  <c r="N286" i="1" s="1"/>
  <c r="O286" i="1" s="1"/>
  <c r="N285" i="1"/>
  <c r="O285" i="1" s="1"/>
  <c r="L285" i="1"/>
  <c r="L284" i="1"/>
  <c r="N284" i="1" s="1"/>
  <c r="O284" i="1" s="1"/>
  <c r="L283" i="1"/>
  <c r="N283" i="1" s="1"/>
  <c r="O283" i="1" s="1"/>
  <c r="K283" i="1"/>
  <c r="K282" i="1"/>
  <c r="L282" i="1" s="1"/>
  <c r="N282" i="1" s="1"/>
  <c r="O282" i="1" s="1"/>
  <c r="L281" i="1"/>
  <c r="N281" i="1" s="1"/>
  <c r="O281" i="1" s="1"/>
  <c r="L280" i="1"/>
  <c r="N280" i="1" s="1"/>
  <c r="O280" i="1" s="1"/>
  <c r="N279" i="1"/>
  <c r="O279" i="1" s="1"/>
  <c r="L279" i="1"/>
  <c r="L278" i="1"/>
  <c r="N278" i="1" s="1"/>
  <c r="O278" i="1" s="1"/>
  <c r="L277" i="1"/>
  <c r="N277" i="1" s="1"/>
  <c r="O277" i="1" s="1"/>
  <c r="L276" i="1"/>
  <c r="N276" i="1" s="1"/>
  <c r="O276" i="1" s="1"/>
  <c r="N275" i="1"/>
  <c r="O275" i="1" s="1"/>
  <c r="L275" i="1"/>
  <c r="L274" i="1"/>
  <c r="N274" i="1" s="1"/>
  <c r="O274" i="1" s="1"/>
  <c r="L273" i="1"/>
  <c r="N273" i="1" s="1"/>
  <c r="O273" i="1" s="1"/>
  <c r="L272" i="1"/>
  <c r="N272" i="1" s="1"/>
  <c r="O272" i="1" s="1"/>
  <c r="O271" i="1"/>
  <c r="N271" i="1"/>
  <c r="L271" i="1"/>
  <c r="O270" i="1"/>
  <c r="L270" i="1"/>
  <c r="N270" i="1" s="1"/>
  <c r="O269" i="1"/>
  <c r="L269" i="1"/>
  <c r="N269" i="1" s="1"/>
  <c r="O268" i="1"/>
  <c r="L268" i="1"/>
  <c r="N268" i="1" s="1"/>
  <c r="O267" i="1"/>
  <c r="N267" i="1"/>
  <c r="L267" i="1"/>
  <c r="O266" i="1"/>
  <c r="L266" i="1"/>
  <c r="N266" i="1" s="1"/>
  <c r="O265" i="1"/>
  <c r="L265" i="1"/>
  <c r="N265" i="1" s="1"/>
  <c r="O264" i="1"/>
  <c r="L264" i="1"/>
  <c r="N264" i="1" s="1"/>
  <c r="O263" i="1"/>
  <c r="N263" i="1"/>
  <c r="L263" i="1"/>
  <c r="L262" i="1"/>
  <c r="N262" i="1" s="1"/>
  <c r="O262" i="1" s="1"/>
  <c r="L261" i="1"/>
  <c r="N261" i="1" s="1"/>
  <c r="O261" i="1" s="1"/>
  <c r="L260" i="1"/>
  <c r="N260" i="1" s="1"/>
  <c r="O260" i="1" s="1"/>
  <c r="N259" i="1"/>
  <c r="O259" i="1" s="1"/>
  <c r="L259" i="1"/>
  <c r="L258" i="1"/>
  <c r="N258" i="1" s="1"/>
  <c r="O258" i="1" s="1"/>
  <c r="L257" i="1"/>
  <c r="N257" i="1" s="1"/>
  <c r="O257" i="1" s="1"/>
  <c r="L256" i="1"/>
  <c r="N256" i="1" s="1"/>
  <c r="O256" i="1" s="1"/>
  <c r="N255" i="1"/>
  <c r="O255" i="1" s="1"/>
  <c r="L255" i="1"/>
  <c r="L254" i="1"/>
  <c r="N254" i="1" s="1"/>
  <c r="O254" i="1" s="1"/>
  <c r="L253" i="1"/>
  <c r="N253" i="1" s="1"/>
  <c r="O253" i="1" s="1"/>
  <c r="L252" i="1"/>
  <c r="N252" i="1" s="1"/>
  <c r="O252" i="1" s="1"/>
  <c r="N251" i="1"/>
  <c r="O251" i="1" s="1"/>
  <c r="L251" i="1"/>
  <c r="L250" i="1"/>
  <c r="N250" i="1" s="1"/>
  <c r="O250" i="1" s="1"/>
  <c r="L249" i="1"/>
  <c r="N249" i="1" s="1"/>
  <c r="O249" i="1" s="1"/>
  <c r="L248" i="1"/>
  <c r="N248" i="1" s="1"/>
  <c r="O248" i="1" s="1"/>
  <c r="N247" i="1"/>
  <c r="O247" i="1" s="1"/>
  <c r="L247" i="1"/>
  <c r="L246" i="1"/>
  <c r="N246" i="1" s="1"/>
  <c r="O246" i="1" s="1"/>
  <c r="L245" i="1"/>
  <c r="N245" i="1" s="1"/>
  <c r="O245" i="1" s="1"/>
  <c r="L244" i="1"/>
  <c r="N244" i="1" s="1"/>
  <c r="O244" i="1" s="1"/>
  <c r="N243" i="1"/>
  <c r="O243" i="1" s="1"/>
  <c r="L243" i="1"/>
  <c r="L242" i="1"/>
  <c r="N242" i="1" s="1"/>
  <c r="O242" i="1" s="1"/>
  <c r="O241" i="1"/>
  <c r="L241" i="1"/>
  <c r="N241" i="1" s="1"/>
  <c r="O240" i="1"/>
  <c r="L240" i="1"/>
  <c r="N240" i="1" s="1"/>
  <c r="O239" i="1"/>
  <c r="N239" i="1"/>
  <c r="L239" i="1"/>
  <c r="O238" i="1"/>
  <c r="N238" i="1"/>
  <c r="L238" i="1"/>
  <c r="O237" i="1"/>
  <c r="L237" i="1"/>
  <c r="N237" i="1" s="1"/>
  <c r="O236" i="1"/>
  <c r="L236" i="1"/>
  <c r="N236" i="1" s="1"/>
  <c r="N235" i="1"/>
  <c r="O235" i="1" s="1"/>
  <c r="L235" i="1"/>
  <c r="L234" i="1"/>
  <c r="N234" i="1" s="1"/>
  <c r="O234" i="1" s="1"/>
  <c r="N233" i="1"/>
  <c r="O233" i="1" s="1"/>
  <c r="K233" i="1"/>
  <c r="L232" i="1"/>
  <c r="N232" i="1" s="1"/>
  <c r="O232" i="1" s="1"/>
  <c r="N231" i="1"/>
  <c r="O231" i="1" s="1"/>
  <c r="L231" i="1"/>
  <c r="L230" i="1"/>
  <c r="N230" i="1" s="1"/>
  <c r="O230" i="1" s="1"/>
  <c r="L229" i="1"/>
  <c r="N229" i="1" s="1"/>
  <c r="O229" i="1" s="1"/>
  <c r="L228" i="1"/>
  <c r="N228" i="1" s="1"/>
  <c r="O228" i="1" s="1"/>
  <c r="N227" i="1"/>
  <c r="O227" i="1" s="1"/>
  <c r="L227" i="1"/>
  <c r="L226" i="1"/>
  <c r="N226" i="1" s="1"/>
  <c r="O226" i="1" s="1"/>
  <c r="L225" i="1"/>
  <c r="N225" i="1" s="1"/>
  <c r="O225" i="1" s="1"/>
  <c r="L224" i="1"/>
  <c r="N224" i="1" s="1"/>
  <c r="O224" i="1" s="1"/>
  <c r="N223" i="1"/>
  <c r="O223" i="1" s="1"/>
  <c r="L223" i="1"/>
  <c r="L222" i="1"/>
  <c r="N222" i="1" s="1"/>
  <c r="O222" i="1" s="1"/>
  <c r="L221" i="1"/>
  <c r="N221" i="1" s="1"/>
  <c r="O221" i="1" s="1"/>
  <c r="L220" i="1"/>
  <c r="N220" i="1" s="1"/>
  <c r="O220" i="1" s="1"/>
  <c r="N219" i="1"/>
  <c r="O219" i="1" s="1"/>
  <c r="L219" i="1"/>
  <c r="L218" i="1"/>
  <c r="N218" i="1" s="1"/>
  <c r="O218" i="1" s="1"/>
  <c r="L217" i="1"/>
  <c r="N217" i="1" s="1"/>
  <c r="O217" i="1" s="1"/>
  <c r="L216" i="1"/>
  <c r="N216" i="1" s="1"/>
  <c r="O216" i="1" s="1"/>
  <c r="N215" i="1"/>
  <c r="O215" i="1" s="1"/>
  <c r="L215" i="1"/>
  <c r="L214" i="1"/>
  <c r="N214" i="1" s="1"/>
  <c r="O214" i="1" s="1"/>
  <c r="L213" i="1"/>
  <c r="N213" i="1" s="1"/>
  <c r="O213" i="1" s="1"/>
  <c r="L212" i="1"/>
  <c r="N212" i="1" s="1"/>
  <c r="O212" i="1" s="1"/>
  <c r="N211" i="1"/>
  <c r="O211" i="1" s="1"/>
  <c r="L211" i="1"/>
  <c r="L210" i="1"/>
  <c r="N210" i="1" s="1"/>
  <c r="O210" i="1" s="1"/>
  <c r="L209" i="1"/>
  <c r="N209" i="1" s="1"/>
  <c r="O209" i="1" s="1"/>
  <c r="L208" i="1"/>
  <c r="N208" i="1" s="1"/>
  <c r="O208" i="1" s="1"/>
  <c r="N207" i="1"/>
  <c r="O207" i="1" s="1"/>
  <c r="L207" i="1"/>
  <c r="L206" i="1"/>
  <c r="N206" i="1" s="1"/>
  <c r="O206" i="1" s="1"/>
  <c r="L205" i="1"/>
  <c r="N205" i="1" s="1"/>
  <c r="O205" i="1" s="1"/>
  <c r="L204" i="1"/>
  <c r="N204" i="1" s="1"/>
  <c r="O204" i="1" s="1"/>
  <c r="N203" i="1"/>
  <c r="O203" i="1" s="1"/>
  <c r="L203" i="1"/>
  <c r="L202" i="1"/>
  <c r="N202" i="1" s="1"/>
  <c r="O202" i="1" s="1"/>
  <c r="L201" i="1"/>
  <c r="N201" i="1" s="1"/>
  <c r="O201" i="1" s="1"/>
  <c r="L200" i="1"/>
  <c r="N200" i="1" s="1"/>
  <c r="O200" i="1" s="1"/>
  <c r="N199" i="1"/>
  <c r="O199" i="1" s="1"/>
  <c r="L199" i="1"/>
  <c r="L198" i="1"/>
  <c r="N198" i="1" s="1"/>
  <c r="O198" i="1" s="1"/>
  <c r="L197" i="1"/>
  <c r="N197" i="1" s="1"/>
  <c r="O197" i="1" s="1"/>
  <c r="L196" i="1"/>
  <c r="N196" i="1" s="1"/>
  <c r="O196" i="1" s="1"/>
  <c r="N195" i="1"/>
  <c r="O195" i="1" s="1"/>
  <c r="L195" i="1"/>
  <c r="L194" i="1"/>
  <c r="N194" i="1" s="1"/>
  <c r="O194" i="1" s="1"/>
  <c r="L193" i="1"/>
  <c r="N193" i="1" s="1"/>
  <c r="O193" i="1" s="1"/>
  <c r="L192" i="1"/>
  <c r="N192" i="1" s="1"/>
  <c r="O192" i="1" s="1"/>
  <c r="O191" i="1"/>
  <c r="N191" i="1"/>
  <c r="L191" i="1"/>
  <c r="O190" i="1"/>
  <c r="L190" i="1"/>
  <c r="N190" i="1" s="1"/>
  <c r="O189" i="1"/>
  <c r="L189" i="1"/>
  <c r="N189" i="1" s="1"/>
  <c r="O188" i="1"/>
  <c r="L188" i="1"/>
  <c r="N188" i="1" s="1"/>
  <c r="N187" i="1"/>
  <c r="O187" i="1" s="1"/>
  <c r="L187" i="1"/>
  <c r="N186" i="1"/>
  <c r="O186" i="1" s="1"/>
  <c r="L186" i="1"/>
  <c r="L185" i="1"/>
  <c r="N185" i="1" s="1"/>
  <c r="O185" i="1" s="1"/>
  <c r="L184" i="1"/>
  <c r="N184" i="1" s="1"/>
  <c r="O184" i="1" s="1"/>
  <c r="N183" i="1"/>
  <c r="O183" i="1" s="1"/>
  <c r="L183" i="1"/>
  <c r="N182" i="1"/>
  <c r="O182" i="1" s="1"/>
  <c r="L182" i="1"/>
  <c r="L181" i="1"/>
  <c r="N181" i="1" s="1"/>
  <c r="O181" i="1" s="1"/>
  <c r="L180" i="1"/>
  <c r="N180" i="1" s="1"/>
  <c r="O180" i="1" s="1"/>
  <c r="N179" i="1"/>
  <c r="O179" i="1" s="1"/>
  <c r="L179" i="1"/>
  <c r="N178" i="1"/>
  <c r="O178" i="1" s="1"/>
  <c r="L178" i="1"/>
  <c r="L177" i="1"/>
  <c r="N177" i="1" s="1"/>
  <c r="O177" i="1" s="1"/>
  <c r="O176" i="1"/>
  <c r="N176" i="1"/>
  <c r="L176" i="1"/>
  <c r="O175" i="1"/>
  <c r="N175" i="1"/>
  <c r="L175" i="1"/>
  <c r="O174" i="1"/>
  <c r="L174" i="1"/>
  <c r="N174" i="1" s="1"/>
  <c r="L173" i="1"/>
  <c r="N173" i="1" s="1"/>
  <c r="O173" i="1" s="1"/>
  <c r="L172" i="1"/>
  <c r="N172" i="1" s="1"/>
  <c r="O172" i="1" s="1"/>
  <c r="N171" i="1"/>
  <c r="O171" i="1" s="1"/>
  <c r="L171" i="1"/>
  <c r="L170" i="1"/>
  <c r="N170" i="1" s="1"/>
  <c r="O170" i="1" s="1"/>
  <c r="L169" i="1"/>
  <c r="N169" i="1" s="1"/>
  <c r="O169" i="1" s="1"/>
  <c r="L168" i="1"/>
  <c r="N168" i="1" s="1"/>
  <c r="O168" i="1" s="1"/>
  <c r="N167" i="1"/>
  <c r="O167" i="1" s="1"/>
  <c r="L167" i="1"/>
  <c r="L166" i="1"/>
  <c r="N166" i="1" s="1"/>
  <c r="O166" i="1" s="1"/>
  <c r="L165" i="1"/>
  <c r="N165" i="1" s="1"/>
  <c r="O165" i="1" s="1"/>
  <c r="L164" i="1"/>
  <c r="N164" i="1" s="1"/>
  <c r="O164" i="1" s="1"/>
  <c r="N163" i="1"/>
  <c r="O163" i="1" s="1"/>
  <c r="L163" i="1"/>
  <c r="L162" i="1"/>
  <c r="N162" i="1" s="1"/>
  <c r="O162" i="1" s="1"/>
  <c r="L161" i="1"/>
  <c r="N161" i="1" s="1"/>
  <c r="O161" i="1" s="1"/>
  <c r="L160" i="1"/>
  <c r="N160" i="1" s="1"/>
  <c r="O160" i="1" s="1"/>
  <c r="N159" i="1"/>
  <c r="O159" i="1" s="1"/>
  <c r="L159" i="1"/>
  <c r="L158" i="1"/>
  <c r="N158" i="1" s="1"/>
  <c r="O158" i="1" s="1"/>
  <c r="L157" i="1"/>
  <c r="N157" i="1" s="1"/>
  <c r="O157" i="1" s="1"/>
  <c r="O156" i="1"/>
  <c r="N156" i="1"/>
  <c r="L156" i="1"/>
  <c r="O155" i="1"/>
  <c r="N155" i="1"/>
  <c r="L155" i="1"/>
  <c r="L154" i="1"/>
  <c r="N154" i="1" s="1"/>
  <c r="O154" i="1" s="1"/>
  <c r="L153" i="1"/>
  <c r="N153" i="1" s="1"/>
  <c r="O153" i="1" s="1"/>
  <c r="L152" i="1"/>
  <c r="N152" i="1" s="1"/>
  <c r="O152" i="1" s="1"/>
  <c r="O151" i="1"/>
  <c r="N151" i="1"/>
  <c r="L151" i="1"/>
  <c r="L150" i="1"/>
  <c r="N150" i="1" s="1"/>
  <c r="O150" i="1" s="1"/>
  <c r="L149" i="1"/>
  <c r="N149" i="1" s="1"/>
  <c r="O149" i="1" s="1"/>
  <c r="L148" i="1"/>
  <c r="N148" i="1" s="1"/>
  <c r="O148" i="1" s="1"/>
  <c r="O147" i="1"/>
  <c r="N147" i="1"/>
  <c r="L147" i="1"/>
  <c r="O146" i="1"/>
  <c r="N146" i="1"/>
  <c r="L146" i="1"/>
  <c r="O145" i="1"/>
  <c r="L145" i="1"/>
  <c r="N145" i="1" s="1"/>
  <c r="O144" i="1"/>
  <c r="L144" i="1"/>
  <c r="N144" i="1" s="1"/>
  <c r="O143" i="1"/>
  <c r="N143" i="1"/>
  <c r="L143" i="1"/>
  <c r="L142" i="1"/>
  <c r="N142" i="1" s="1"/>
  <c r="O142" i="1" s="1"/>
  <c r="L141" i="1"/>
  <c r="N141" i="1" s="1"/>
  <c r="O141" i="1" s="1"/>
  <c r="O140" i="1"/>
  <c r="L140" i="1"/>
  <c r="N140" i="1" s="1"/>
  <c r="N139" i="1"/>
  <c r="O139" i="1" s="1"/>
  <c r="L139" i="1"/>
  <c r="L138" i="1"/>
  <c r="N138" i="1" s="1"/>
  <c r="O138" i="1" s="1"/>
  <c r="L137" i="1"/>
  <c r="N137" i="1" s="1"/>
  <c r="O137" i="1" s="1"/>
  <c r="O136" i="1"/>
  <c r="K136" i="1"/>
  <c r="L136" i="1" s="1"/>
  <c r="N136" i="1" s="1"/>
  <c r="L135" i="1"/>
  <c r="N135" i="1" s="1"/>
  <c r="O135" i="1" s="1"/>
  <c r="O134" i="1"/>
  <c r="N134" i="1"/>
  <c r="L134" i="1"/>
  <c r="L133" i="1"/>
  <c r="N133" i="1" s="1"/>
  <c r="O133" i="1" s="1"/>
  <c r="L132" i="1"/>
  <c r="N132" i="1" s="1"/>
  <c r="O132" i="1" s="1"/>
  <c r="L131" i="1"/>
  <c r="N131" i="1" s="1"/>
  <c r="O131" i="1" s="1"/>
  <c r="O130" i="1"/>
  <c r="N130" i="1"/>
  <c r="L130" i="1"/>
  <c r="L129" i="1"/>
  <c r="N129" i="1" s="1"/>
  <c r="O129" i="1" s="1"/>
  <c r="L128" i="1"/>
  <c r="N128" i="1" s="1"/>
  <c r="O128" i="1" s="1"/>
  <c r="L127" i="1"/>
  <c r="N127" i="1" s="1"/>
  <c r="O127" i="1" s="1"/>
  <c r="O126" i="1"/>
  <c r="N126" i="1"/>
  <c r="L126" i="1"/>
  <c r="L125" i="1"/>
  <c r="N125" i="1" s="1"/>
  <c r="O125" i="1" s="1"/>
  <c r="L124" i="1"/>
  <c r="N124" i="1" s="1"/>
  <c r="O124" i="1" s="1"/>
  <c r="L123" i="1"/>
  <c r="N123" i="1" s="1"/>
  <c r="O123" i="1" s="1"/>
  <c r="O122" i="1"/>
  <c r="N122" i="1"/>
  <c r="L122" i="1"/>
  <c r="L121" i="1"/>
  <c r="N121" i="1" s="1"/>
  <c r="O121" i="1" s="1"/>
  <c r="L120" i="1"/>
  <c r="N120" i="1" s="1"/>
  <c r="O120" i="1" s="1"/>
  <c r="L119" i="1"/>
  <c r="N119" i="1" s="1"/>
  <c r="O119" i="1" s="1"/>
  <c r="O118" i="1"/>
  <c r="N118" i="1"/>
  <c r="L118" i="1"/>
  <c r="L117" i="1"/>
  <c r="N117" i="1" s="1"/>
  <c r="O117" i="1" s="1"/>
  <c r="L116" i="1"/>
  <c r="N116" i="1" s="1"/>
  <c r="O116" i="1" s="1"/>
  <c r="L115" i="1"/>
  <c r="N115" i="1" s="1"/>
  <c r="O115" i="1" s="1"/>
  <c r="O114" i="1"/>
  <c r="N114" i="1"/>
  <c r="L114" i="1"/>
  <c r="L113" i="1"/>
  <c r="N113" i="1" s="1"/>
  <c r="O113" i="1" s="1"/>
  <c r="N112" i="1"/>
  <c r="O112" i="1" s="1"/>
  <c r="N111" i="1"/>
  <c r="O111" i="1" s="1"/>
  <c r="L111" i="1"/>
  <c r="L110" i="1"/>
  <c r="N110" i="1" s="1"/>
  <c r="O110" i="1" s="1"/>
  <c r="L109" i="1"/>
  <c r="N109" i="1" s="1"/>
  <c r="O109" i="1" s="1"/>
  <c r="O108" i="1"/>
  <c r="L108" i="1"/>
  <c r="N108" i="1" s="1"/>
  <c r="N107" i="1"/>
  <c r="O107" i="1" s="1"/>
  <c r="L107" i="1"/>
  <c r="L106" i="1"/>
  <c r="N106" i="1" s="1"/>
  <c r="O106" i="1" s="1"/>
  <c r="L105" i="1"/>
  <c r="N105" i="1" s="1"/>
  <c r="O105" i="1" s="1"/>
  <c r="O104" i="1"/>
  <c r="L104" i="1"/>
  <c r="N104" i="1" s="1"/>
  <c r="N103" i="1"/>
  <c r="O103" i="1" s="1"/>
  <c r="L103" i="1"/>
  <c r="L102" i="1"/>
  <c r="N102" i="1" s="1"/>
  <c r="O102" i="1" s="1"/>
  <c r="L101" i="1"/>
  <c r="N101" i="1" s="1"/>
  <c r="O101" i="1" s="1"/>
  <c r="O100" i="1"/>
  <c r="L100" i="1"/>
  <c r="N100" i="1" s="1"/>
  <c r="N99" i="1"/>
  <c r="O99" i="1" s="1"/>
  <c r="L99" i="1"/>
  <c r="L98" i="1"/>
  <c r="N98" i="1" s="1"/>
  <c r="O98" i="1" s="1"/>
  <c r="L97" i="1"/>
  <c r="N97" i="1" s="1"/>
  <c r="O97" i="1" s="1"/>
  <c r="O96" i="1"/>
  <c r="L96" i="1"/>
  <c r="N96" i="1" s="1"/>
  <c r="N95" i="1"/>
  <c r="O95" i="1" s="1"/>
  <c r="L95" i="1"/>
  <c r="L94" i="1"/>
  <c r="N94" i="1" s="1"/>
  <c r="O94" i="1" s="1"/>
  <c r="L93" i="1"/>
  <c r="N93" i="1" s="1"/>
  <c r="O93" i="1" s="1"/>
  <c r="O92" i="1"/>
  <c r="L92" i="1"/>
  <c r="N92" i="1" s="1"/>
  <c r="N91" i="1"/>
  <c r="O91" i="1" s="1"/>
  <c r="L91" i="1"/>
  <c r="L90" i="1"/>
  <c r="N90" i="1" s="1"/>
  <c r="O90" i="1" s="1"/>
  <c r="L89" i="1"/>
  <c r="N89" i="1" s="1"/>
  <c r="O89" i="1" s="1"/>
  <c r="O88" i="1"/>
  <c r="L88" i="1"/>
  <c r="N88" i="1" s="1"/>
  <c r="O87" i="1"/>
  <c r="N87" i="1"/>
  <c r="L87" i="1"/>
  <c r="O86" i="1"/>
  <c r="L86" i="1"/>
  <c r="N86" i="1" s="1"/>
  <c r="L85" i="1"/>
  <c r="N85" i="1" s="1"/>
  <c r="O84" i="1"/>
  <c r="N84" i="1"/>
  <c r="L84" i="1"/>
  <c r="O83" i="1"/>
  <c r="L83" i="1"/>
  <c r="N83" i="1" s="1"/>
  <c r="L82" i="1"/>
  <c r="N82" i="1" s="1"/>
  <c r="O82" i="1" s="1"/>
  <c r="O81" i="1"/>
  <c r="L81" i="1"/>
  <c r="N81" i="1" s="1"/>
  <c r="N80" i="1"/>
  <c r="O80" i="1" s="1"/>
  <c r="L80" i="1"/>
  <c r="L79" i="1"/>
  <c r="N79" i="1" s="1"/>
  <c r="O79" i="1" s="1"/>
  <c r="L78" i="1"/>
  <c r="N78" i="1" s="1"/>
  <c r="O78" i="1" s="1"/>
  <c r="O77" i="1"/>
  <c r="L77" i="1"/>
  <c r="N77" i="1" s="1"/>
  <c r="N76" i="1"/>
  <c r="O76" i="1" s="1"/>
  <c r="L76" i="1"/>
  <c r="L75" i="1"/>
  <c r="N75" i="1" s="1"/>
  <c r="O75" i="1" s="1"/>
  <c r="L74" i="1"/>
  <c r="N74" i="1" s="1"/>
  <c r="O74" i="1" s="1"/>
  <c r="O73" i="1"/>
  <c r="L73" i="1"/>
  <c r="N73" i="1" s="1"/>
  <c r="N72" i="1"/>
  <c r="O72" i="1" s="1"/>
  <c r="L72" i="1"/>
  <c r="L71" i="1"/>
  <c r="N71" i="1" s="1"/>
  <c r="O71" i="1" s="1"/>
  <c r="L70" i="1"/>
  <c r="N70" i="1" s="1"/>
  <c r="O70" i="1" s="1"/>
  <c r="O69" i="1"/>
  <c r="L69" i="1"/>
  <c r="N69" i="1" s="1"/>
  <c r="N68" i="1"/>
  <c r="O68" i="1" s="1"/>
  <c r="L68" i="1"/>
  <c r="L67" i="1"/>
  <c r="N67" i="1" s="1"/>
  <c r="O67" i="1" s="1"/>
  <c r="L66" i="1"/>
  <c r="N66" i="1" s="1"/>
  <c r="O66" i="1" s="1"/>
  <c r="O65" i="1"/>
  <c r="L65" i="1"/>
  <c r="N65" i="1" s="1"/>
  <c r="N64" i="1"/>
  <c r="O64" i="1" s="1"/>
  <c r="L64" i="1"/>
  <c r="L63" i="1"/>
  <c r="N63" i="1" s="1"/>
  <c r="O63" i="1" s="1"/>
  <c r="L62" i="1"/>
  <c r="N62" i="1" s="1"/>
  <c r="O62" i="1" s="1"/>
  <c r="O61" i="1"/>
  <c r="L61" i="1"/>
  <c r="N61" i="1" s="1"/>
  <c r="N60" i="1"/>
  <c r="O60" i="1" s="1"/>
  <c r="L60" i="1"/>
  <c r="L59" i="1"/>
  <c r="N59" i="1" s="1"/>
  <c r="O59" i="1" s="1"/>
  <c r="L58" i="1"/>
  <c r="N58" i="1" s="1"/>
  <c r="O58" i="1" s="1"/>
  <c r="O57" i="1"/>
  <c r="L57" i="1"/>
  <c r="N57" i="1" s="1"/>
  <c r="N56" i="1"/>
  <c r="O56" i="1" s="1"/>
  <c r="L56" i="1"/>
  <c r="L55" i="1"/>
  <c r="N55" i="1" s="1"/>
  <c r="O55" i="1" s="1"/>
  <c r="L54" i="1"/>
  <c r="N54" i="1" s="1"/>
  <c r="O54" i="1" s="1"/>
  <c r="O53" i="1"/>
  <c r="L53" i="1"/>
  <c r="N53" i="1" s="1"/>
  <c r="N52" i="1"/>
  <c r="O52" i="1" s="1"/>
  <c r="L52" i="1"/>
  <c r="L51" i="1"/>
  <c r="N51" i="1" s="1"/>
  <c r="O51" i="1" s="1"/>
  <c r="L50" i="1"/>
  <c r="N50" i="1" s="1"/>
  <c r="O50" i="1" s="1"/>
  <c r="O49" i="1"/>
  <c r="N49" i="1"/>
  <c r="L48" i="1"/>
  <c r="N48" i="1" s="1"/>
  <c r="O48" i="1" s="1"/>
  <c r="L47" i="1"/>
  <c r="N47" i="1" s="1"/>
  <c r="O47" i="1" s="1"/>
  <c r="L46" i="1"/>
  <c r="N46" i="1" s="1"/>
  <c r="O46" i="1" s="1"/>
  <c r="N45" i="1"/>
  <c r="O45" i="1" s="1"/>
  <c r="L45" i="1"/>
  <c r="L44" i="1"/>
  <c r="N44" i="1" s="1"/>
  <c r="O43" i="1"/>
  <c r="L43" i="1"/>
  <c r="N43" i="1" s="1"/>
  <c r="O41" i="1"/>
  <c r="N41" i="1"/>
  <c r="L40" i="1"/>
  <c r="N40" i="1" s="1"/>
  <c r="O40" i="1" s="1"/>
  <c r="O39" i="1"/>
  <c r="L39" i="1"/>
  <c r="N39" i="1" s="1"/>
  <c r="N38" i="1"/>
  <c r="O38" i="1" s="1"/>
  <c r="L38" i="1"/>
  <c r="L37" i="1"/>
  <c r="N37" i="1" s="1"/>
  <c r="O37" i="1" s="1"/>
  <c r="L36" i="1"/>
  <c r="N36" i="1" s="1"/>
  <c r="O36" i="1" s="1"/>
  <c r="O35" i="1"/>
  <c r="L35" i="1"/>
  <c r="N35" i="1" s="1"/>
  <c r="N34" i="1"/>
  <c r="O34" i="1" s="1"/>
  <c r="L34" i="1"/>
  <c r="L33" i="1"/>
  <c r="N33" i="1" s="1"/>
  <c r="O33" i="1" s="1"/>
  <c r="L32" i="1"/>
  <c r="N32" i="1" s="1"/>
  <c r="O32" i="1" s="1"/>
  <c r="O31" i="1"/>
  <c r="L31" i="1"/>
  <c r="N31" i="1" s="1"/>
  <c r="N30" i="1"/>
  <c r="O30" i="1" s="1"/>
  <c r="L30" i="1"/>
  <c r="L29" i="1"/>
  <c r="N29" i="1" s="1"/>
  <c r="O29" i="1" s="1"/>
  <c r="L28" i="1"/>
  <c r="N28" i="1" s="1"/>
  <c r="O28" i="1" s="1"/>
  <c r="O27" i="1"/>
  <c r="L27" i="1"/>
  <c r="N27" i="1" s="1"/>
  <c r="N26" i="1"/>
  <c r="O26" i="1" s="1"/>
  <c r="L26" i="1"/>
  <c r="L25" i="1"/>
  <c r="N25" i="1" s="1"/>
  <c r="O25" i="1" s="1"/>
  <c r="O24" i="1"/>
  <c r="L24" i="1"/>
  <c r="N24" i="1" s="1"/>
  <c r="O23" i="1"/>
  <c r="N23" i="1"/>
  <c r="L23" i="1"/>
  <c r="L22" i="1"/>
  <c r="N22" i="1" s="1"/>
  <c r="O22" i="1" s="1"/>
  <c r="L21" i="1"/>
  <c r="N21" i="1" s="1"/>
  <c r="O21" i="1" s="1"/>
  <c r="L20" i="1"/>
  <c r="N20" i="1" s="1"/>
  <c r="O20" i="1" s="1"/>
  <c r="O19" i="1"/>
  <c r="N19" i="1"/>
  <c r="L18" i="1"/>
  <c r="N18" i="1" s="1"/>
  <c r="O18" i="1" s="1"/>
  <c r="L17" i="1"/>
  <c r="N17" i="1" s="1"/>
  <c r="O17" i="1" s="1"/>
  <c r="L16" i="1"/>
  <c r="N16" i="1" s="1"/>
  <c r="O16" i="1" s="1"/>
  <c r="N15" i="1"/>
  <c r="O15" i="1" s="1"/>
  <c r="M15" i="1"/>
  <c r="L15" i="1"/>
  <c r="N14" i="1"/>
  <c r="O14" i="1" s="1"/>
  <c r="L14" i="1"/>
  <c r="M13" i="1"/>
  <c r="N13" i="1" s="1"/>
  <c r="O13" i="1" s="1"/>
  <c r="L13" i="1"/>
  <c r="N12" i="1"/>
  <c r="O12" i="1" s="1"/>
  <c r="L11" i="1"/>
  <c r="N11" i="1" s="1"/>
  <c r="O11" i="1" s="1"/>
  <c r="N10" i="1"/>
  <c r="O10" i="1" s="1"/>
  <c r="L10" i="1"/>
  <c r="L8" i="1"/>
  <c r="N8" i="1" s="1"/>
  <c r="O8" i="1" s="1"/>
  <c r="L7" i="1"/>
  <c r="N7" i="1" s="1"/>
  <c r="O7" i="1" s="1"/>
  <c r="L6" i="1"/>
  <c r="N6" i="1" s="1"/>
  <c r="O6" i="1" s="1"/>
  <c r="N5" i="1"/>
  <c r="O5" i="1" s="1"/>
  <c r="L5" i="1"/>
  <c r="L4" i="1"/>
  <c r="N4" i="1" s="1"/>
  <c r="O4" i="1" s="1"/>
  <c r="L3" i="1"/>
  <c r="N3" i="1" s="1"/>
  <c r="O3" i="1" s="1"/>
  <c r="M150" i="2" l="1"/>
  <c r="M147" i="2"/>
  <c r="O207" i="2"/>
  <c r="P207" i="2" s="1"/>
</calcChain>
</file>

<file path=xl/sharedStrings.xml><?xml version="1.0" encoding="utf-8"?>
<sst xmlns="http://schemas.openxmlformats.org/spreadsheetml/2006/main" count="4700" uniqueCount="1648">
  <si>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</si>
  <si>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POE 2025</t>
  </si>
  <si>
    <t>CA</t>
  </si>
  <si>
    <t>\\\\</t>
  </si>
  <si>
    <t>Local</t>
  </si>
  <si>
    <t xml:space="preserve">Faixa </t>
  </si>
  <si>
    <t>Nome</t>
  </si>
  <si>
    <t>Forn.</t>
  </si>
  <si>
    <t>Imagem</t>
  </si>
  <si>
    <t>Qtd</t>
  </si>
  <si>
    <t>Cod.</t>
  </si>
  <si>
    <t>Descrição</t>
  </si>
  <si>
    <t>Data 
Showroom</t>
  </si>
  <si>
    <t>Valor de 
Tabela Unit.</t>
  </si>
  <si>
    <t>Valor Total</t>
  </si>
  <si>
    <t>Promo.</t>
  </si>
  <si>
    <t>Valor Total 
c/ desconto</t>
  </si>
  <si>
    <t>Valor. Uni. 
c/ desc.</t>
  </si>
  <si>
    <t>Observação</t>
  </si>
  <si>
    <t>Sofá Home</t>
  </si>
  <si>
    <t>2º Piso</t>
  </si>
  <si>
    <t>20-40k</t>
  </si>
  <si>
    <t>Boheme</t>
  </si>
  <si>
    <t>Enobli</t>
  </si>
  <si>
    <t>SLE1263313</t>
  </si>
  <si>
    <t>Sleep
Tecido 3163
3 mod de 1,00m 
c/ braço de 8cm</t>
  </si>
  <si>
    <t>maio./24</t>
  </si>
  <si>
    <t>Depósito
OUTLET</t>
  </si>
  <si>
    <t>LL</t>
  </si>
  <si>
    <t>Boheme 
3,40x1,18x0,88
Profundidade aberto 1,68
Tecido F2018
3 mod de 1,00m 
c/ braço de 20cm</t>
  </si>
  <si>
    <t>ago./22</t>
  </si>
  <si>
    <t>OXY</t>
  </si>
  <si>
    <t>AC</t>
  </si>
  <si>
    <t>29347
29345
29346</t>
  </si>
  <si>
    <t xml:space="preserve">Oxy
2,73x1.05x1.00 alt
couro  CL2
Cor grey tauner
profundidade aberto 1.58 Essence gray tauner
assinado por Estúdio Oune
</t>
  </si>
  <si>
    <t>fev./23</t>
  </si>
  <si>
    <t>Depósito</t>
  </si>
  <si>
    <t>29074
 29075</t>
  </si>
  <si>
    <t>Madri retrátil
 medida total 2,70x1,20x1,75h 
Couro Areia CL1 
2 módulos de 1,35</t>
  </si>
  <si>
    <t>dez./23</t>
  </si>
  <si>
    <t>EMPRESTADO CASA VENDA ÁTILA</t>
  </si>
  <si>
    <t>MANNES</t>
  </si>
  <si>
    <t>ESM01338558010</t>
  </si>
  <si>
    <t>Mitos
2 Módulos 90cm c/ 1br de 25cm | 1 Módulo 90cm s/ br
Módulos c/ aplique e c/ motor
tec: 800.10.122 / lateral metalasse: 100.60.220
med. final: 3,20x1,37x0,80h
3 atuadores e carregador de indução OBS. ADICIONAR VALOR CARREGADOR NA ENCOMENDA</t>
  </si>
  <si>
    <t>abril/24</t>
  </si>
  <si>
    <t>2º piso</t>
  </si>
  <si>
    <t>45405/45406/45407</t>
  </si>
  <si>
    <t>Sofá Fontana automatizado 3 modulos medida 2.77 prof.fechado 1.05/ prof aberto 1.65 revestimento couro classe 2 essence grey taupe</t>
  </si>
  <si>
    <t>mar/2025</t>
  </si>
  <si>
    <t>OUTLET</t>
  </si>
  <si>
    <t>GL</t>
  </si>
  <si>
    <t>Sofá Dilan Retrátil 2,50 mt</t>
  </si>
  <si>
    <t>-</t>
  </si>
  <si>
    <t>PEÇA DO PASTOR GILSON</t>
  </si>
  <si>
    <t>Sofá
Living</t>
  </si>
  <si>
    <t>7-20k</t>
  </si>
  <si>
    <t xml:space="preserve">Carli 2,2m
</t>
  </si>
  <si>
    <t xml:space="preserve">LL
</t>
  </si>
  <si>
    <t>Carli 2,2m
2,20 x 0,86 x 0,80m
Interno Tecido G1019
Pés Recuados</t>
  </si>
  <si>
    <t>out./21</t>
  </si>
  <si>
    <t>EMPRESTIMO PARA ADRIANA PUERTES EM 03/12/2024</t>
  </si>
  <si>
    <t>40k +</t>
  </si>
  <si>
    <t xml:space="preserve">Milos 
</t>
  </si>
  <si>
    <t xml:space="preserve">FE
</t>
  </si>
  <si>
    <t>28512
28513</t>
  </si>
  <si>
    <t>Milos 
Tecido P 851080
Recouro 70012
Assento 0,96m
Modulo 3,06
(2 ass. 1 puff 
1br 0,18cm dir)
Modulo 2,88m
(2 ass. 1 puff)</t>
  </si>
  <si>
    <t>ago./21</t>
  </si>
  <si>
    <t>EMPRESTADO CASA VENDA ÁTILA (NECESSITA COMPRA DA COLA DE SAPATEIRO)</t>
  </si>
  <si>
    <t>RAM1353973</t>
  </si>
  <si>
    <t xml:space="preserve">  Ramon mod. c/ extensão 2.20 puff 1.00x1.00x mod c/bç dir 2,35 2 assentos de 1.10 tec. 6200 pé preto</t>
  </si>
  <si>
    <t>maio/2024</t>
  </si>
  <si>
    <t>Sofá Living</t>
  </si>
  <si>
    <t>RK</t>
  </si>
  <si>
    <t>sofá ilha com encosto atom.
1B Esq. 1,10m 
Ass. 0,9 x 1,96 + BÇ 0,2
SB 0,9 x 1,96 
tec. Rozac Clark cor inox (MEDIDA ESPECIAL)</t>
  </si>
  <si>
    <t>2º PISO</t>
  </si>
  <si>
    <t>Living Abdoo
2,80 x 0,95 x 0,93h
2 ass 1,40 + 2B 0,20
Bi- partido 
tec. 2512</t>
  </si>
  <si>
    <t>nov./2023</t>
  </si>
  <si>
    <t>1º piso</t>
  </si>
  <si>
    <t>50k+</t>
  </si>
  <si>
    <t>EB
ABARCA</t>
  </si>
  <si>
    <t>MXC1325</t>
  </si>
  <si>
    <t>Sofá Mexerica g
sem gomos 
tec. EB8 linhão lavado cru
REF. 8880
REF. 8883
REF. 8881
REF. 8884</t>
  </si>
  <si>
    <t>maio/24</t>
  </si>
  <si>
    <t>COP447923</t>
  </si>
  <si>
    <t>Copan
3,60x1,10x0,85h
 sofá côncavo formato curvo 
couro rotterdan pérola CL02 
2 mod. sofá curva dentro
1,80m
Estúdio Oune</t>
  </si>
  <si>
    <t>fev./24</t>
  </si>
  <si>
    <t>NIEM4458926</t>
  </si>
  <si>
    <t>Niem 
3,15 x 1,05 x 0,80h
couro sinphony carrara CL02 
1 chaise + 1lug s/braço + 1lug braço dir. 
 Assinado por Giovanni Ferruli</t>
  </si>
  <si>
    <t>mar./2024</t>
  </si>
  <si>
    <t>EB AMER</t>
  </si>
  <si>
    <t>1394.1.5.40.3.39</t>
  </si>
  <si>
    <t>Sofá Fillet Revestimento Couro EB8/LINHÃO Medida 2,80 x 0,90Base Corten COD. 5235</t>
  </si>
  <si>
    <t xml:space="preserve">1º piso </t>
  </si>
  <si>
    <t>Fahrer</t>
  </si>
  <si>
    <t xml:space="preserve"> Platô 
3,00x 1,00 
painel carvalho americano
 tec. nubby off white guardian </t>
  </si>
  <si>
    <t>R$ 45.346,88</t>
  </si>
  <si>
    <t>Coat 
2,32 X 0,97 X 0,80h 
sofá 3 lugares
 couro vintage mushroom CL2 
Camila Forbeck</t>
  </si>
  <si>
    <t>FORA DE LINHA</t>
  </si>
  <si>
    <t>Sofá living</t>
  </si>
  <si>
    <t>Aristeu</t>
  </si>
  <si>
    <t>310121[65470]</t>
  </si>
  <si>
    <t xml:space="preserve">Sofá Pitu 2023
nacional padrão 4 lug
alto madeira: jequitiba cor: 
pecan
revestimento: tec dino zolle
 liso areia cor do suporte:
areia </t>
  </si>
  <si>
    <t>jun/2024</t>
  </si>
  <si>
    <t>Sofá Vergara medida 2.40x92x86 altura revestimento couro classe 1 areia</t>
  </si>
  <si>
    <t>fev/25</t>
  </si>
  <si>
    <t>KARANS</t>
  </si>
  <si>
    <t>Sofá Mendonza MEDIDA 2.83X1.31X81 ALT TECIDO GO SK0392</t>
  </si>
  <si>
    <t>NOV/24</t>
  </si>
  <si>
    <t>INCLUIR NO ESTOQUE</t>
  </si>
  <si>
    <t>Colorado</t>
  </si>
  <si>
    <t>SOFÁ PROMOCIONAL COLORADO 2.10  COURO NEGRO CLASSE 1
REC. 28.07. 2023. NF 022.994 KERFI</t>
  </si>
  <si>
    <t>jul/2023</t>
  </si>
  <si>
    <t>Mesa 
De
 jantar</t>
  </si>
  <si>
    <t>Pilares</t>
  </si>
  <si>
    <t>NA</t>
  </si>
  <si>
    <t>Hexa
Bipartida
3000x1250x750
Metalizado Fosco
Bronze
Nogueira</t>
  </si>
  <si>
    <t>maio./23</t>
  </si>
  <si>
    <t>SI</t>
  </si>
  <si>
    <t xml:space="preserve">Mesa Pilares
1,40 x 1,40 x 0,76
tampo névoa 
Ogânico
</t>
  </si>
  <si>
    <t>fev./2024</t>
  </si>
  <si>
    <t>Devolução cliente Tato</t>
  </si>
  <si>
    <t>Mesa 
de
Jantar</t>
  </si>
  <si>
    <t>DEPÓSITO</t>
  </si>
  <si>
    <t>Belize</t>
  </si>
  <si>
    <t>MESA BELIZE
2,80 x 1,40 x 0,76
2 LOURO AMENDOA</t>
  </si>
  <si>
    <t>abr./2023</t>
  </si>
  <si>
    <t>SOLICITAÇÃO ABERTURA DE AT EM  08/01/2024</t>
  </si>
  <si>
    <t>Mesa
de
Jantar</t>
  </si>
  <si>
    <t>1º piso (Baristrô)</t>
  </si>
  <si>
    <t xml:space="preserve">Ballon 1D
</t>
  </si>
  <si>
    <t xml:space="preserve">EB 
Goloni
</t>
  </si>
  <si>
    <t>Balloon 1,00m
Altura de 0,74
Peso 365kg
Granilite Tradicional
Com Base M COD. 4529</t>
  </si>
  <si>
    <t>fev./22</t>
  </si>
  <si>
    <t>1ºpiso(Baristrô)</t>
  </si>
  <si>
    <t xml:space="preserve">Tay Nogueira
</t>
  </si>
  <si>
    <t xml:space="preserve">AM
</t>
  </si>
  <si>
    <t>Tay Nogueira
2,40 x 1,10 x 0,76m</t>
  </si>
  <si>
    <t>nov./18</t>
  </si>
  <si>
    <t xml:space="preserve">
</t>
  </si>
  <si>
    <t xml:space="preserve">Balloon </t>
  </si>
  <si>
    <t>EB
rizzon</t>
  </si>
  <si>
    <t>Balloon 
1,20m
Altura de 0,77
Laminada EF9447
Amêndoa COD 9447</t>
  </si>
  <si>
    <t>set./21</t>
  </si>
  <si>
    <t>SOLICITAÇÃO ABERTURA DE AT EM 04/01/2024</t>
  </si>
  <si>
    <t xml:space="preserve">Luna Quadrada
</t>
  </si>
  <si>
    <t xml:space="preserve">NA
</t>
  </si>
  <si>
    <t>Luna Quadrada
1,50 x 1,50 x 0,76m
Tampo Metalizado Fosco
Bronze
Ext  e Int Metalizado Bronze
Vidro met. cinza</t>
  </si>
  <si>
    <t>nov./21</t>
  </si>
  <si>
    <t>AT aberta em agosto 2024</t>
  </si>
  <si>
    <t xml:space="preserve">Palma </t>
  </si>
  <si>
    <t>EB
Rizzon</t>
  </si>
  <si>
    <t xml:space="preserve">Palma 
2,70x1,15m
Cod 4989
Tampo e Estrutura 
Freijó </t>
  </si>
  <si>
    <t>mar./22</t>
  </si>
  <si>
    <t xml:space="preserve">SUSPENSA </t>
  </si>
  <si>
    <t xml:space="preserve">Dubai 
</t>
  </si>
  <si>
    <t xml:space="preserve">Dubai 
2,20m x 1,10 x 0,76m
Laca X134
Madeira Freijo
</t>
  </si>
  <si>
    <t>ago./17</t>
  </si>
  <si>
    <t xml:space="preserve">
Devolução de Cliente AT</t>
  </si>
  <si>
    <t>2º PISO 
OUTLET</t>
  </si>
  <si>
    <t xml:space="preserve">Star 8222
</t>
  </si>
  <si>
    <t>Star 8222
1,60 x 1,60 
Acab Met Fosco
Tampo Champ
Acab Ext Nogueira
Acab Int Met Fosco
Cor Interna Champ
Vidro Met Champ
Prato Giratorio</t>
  </si>
  <si>
    <t>out./20</t>
  </si>
  <si>
    <t>SOLICITAÇÃO ABERTURA DE AT EM  21/11/2024</t>
  </si>
  <si>
    <t>Canelas 
Slim Moeda</t>
  </si>
  <si>
    <t>Canelas Slim Moedas
2,80m x 1,20m X 0,76
Tampo na Madeira Névoa
Pés MT11</t>
  </si>
  <si>
    <t>agosto/22</t>
  </si>
  <si>
    <t>SOLICITAÇÃO ABERTURA DE AT EM  26/07/2024</t>
  </si>
  <si>
    <t>Mesa 
de
Jantar</t>
  </si>
  <si>
    <t>EB/SIER</t>
  </si>
  <si>
    <t>29609 29627</t>
  </si>
  <si>
    <t>Concrete disforme 140
estrutura lam. carv/damas
+
tampo de mármore
deep blue disfome 140/ cod.1073</t>
  </si>
  <si>
    <t>JANEIRO/24</t>
  </si>
  <si>
    <t>MES47893
TMA12489</t>
  </si>
  <si>
    <t xml:space="preserve"> Nemo oval
 L 2,60x P1,20 x A0,75 
base em lamina nogueira 
tampo em marmore Raffaello                                                        </t>
  </si>
  <si>
    <t>mai./24</t>
  </si>
  <si>
    <t>MESA
MJM13489</t>
  </si>
  <si>
    <t xml:space="preserve"> mariua 
2,70 x 1,30 x 0,70
 base jateada em krusher preto CARVALHO EBANIZADO  
tampo em marmore kilimanjaro</t>
  </si>
  <si>
    <t>320024[64467]</t>
  </si>
  <si>
    <t>mesa de jantar Zaha
tampo: triangular maciço
medida 1.77x1.75x75 alt
mad: jequitiba
cor: pecan</t>
  </si>
  <si>
    <t>junho/24</t>
  </si>
  <si>
    <t>SOLICITAÇÃO ABERTURA DE AT EM  11/01/2025</t>
  </si>
  <si>
    <t>320001[38051]</t>
  </si>
  <si>
    <t>mesa de jantar Amsterdan
tampo retangular maciço
medida 3.20x1.20x75 altura
mad: jequitiba
cor: castanho</t>
  </si>
  <si>
    <t>Voler</t>
  </si>
  <si>
    <t>Mesa Voler
Mesa de Jantar bege</t>
  </si>
  <si>
    <t>Tissot</t>
  </si>
  <si>
    <t>Mesa de Jantar Vllage
2,20x1,10 mt</t>
  </si>
  <si>
    <t>VERIFICAR CONDIÇÕES DA PEÇA, PARA VER SE PRECISA DE AT</t>
  </si>
  <si>
    <t>Suez</t>
  </si>
  <si>
    <t>SIERRA</t>
  </si>
  <si>
    <t xml:space="preserve">MESA DE JANTAR SUEZ BASE INOX REF.:2116 #AC05 240 X 115 X 76cm
Rec. 30.11.22 NF 6375 PED.9586 </t>
  </si>
  <si>
    <t>nov/2022</t>
  </si>
  <si>
    <t>Base de Mesa de Jantar</t>
  </si>
  <si>
    <t>Elo</t>
  </si>
  <si>
    <t>BASE M. JANTAR ELO REF.2108B GV05 - NATURAL
PED.10822 15.05.23 NF 7230 Rec. 08.07.23</t>
  </si>
  <si>
    <t>Depósito 
OUTLET</t>
  </si>
  <si>
    <t>CH</t>
  </si>
  <si>
    <t>Base de Mesa de Jantar BMJ Aço Inox
50x70x76</t>
  </si>
  <si>
    <t>2014</t>
  </si>
  <si>
    <t>INCLUIR NO ESTOQUE
Decorado Vernasa</t>
  </si>
  <si>
    <t>CGS</t>
  </si>
  <si>
    <t>Base de Mesa de Jantar Imbuia Fosco</t>
  </si>
  <si>
    <t>2012</t>
  </si>
  <si>
    <t>Cadeiras</t>
  </si>
  <si>
    <t>1 UNID 1º piso
3 UNID Depósito</t>
  </si>
  <si>
    <t>310002[32435]</t>
  </si>
  <si>
    <t>cadeira Claudia
assento: maciço
madeira: jequitiba
cor: castanho</t>
  </si>
  <si>
    <t>cadeiras</t>
  </si>
  <si>
    <t>1 UNID 1º piso
7 UNID Depósito</t>
  </si>
  <si>
    <t>310052[65477]</t>
  </si>
  <si>
    <t xml:space="preserve">cadeira Angela c/braço
assento: estofado
madeira: jequitiba
cor: castanho
revestimento: couro Luiz 
Fuga sand
metais: latão
</t>
  </si>
  <si>
    <t>4 unid - 1º piso
4 unid - Depósito</t>
  </si>
  <si>
    <t>310000[59211]</t>
  </si>
  <si>
    <t>cadeira Duda
assento: estofado
madeira: jequitiba
cor: castanho
revestimento: couro Luiz
Fuga Sand</t>
  </si>
  <si>
    <t xml:space="preserve">
310008[65479]
</t>
  </si>
  <si>
    <t>cadeira Olivia
assento: estofado
encosto: tela sextavada
madeira jequitiba
cor: castanho
revestimento: couro luiz fuga
camel</t>
  </si>
  <si>
    <t>4 unid - 1º piso
2 unid - Depósito</t>
  </si>
  <si>
    <t xml:space="preserve">
310099[62463]</t>
  </si>
  <si>
    <t>cadeira Laura
sem braço
assento: estofado
encosto: estofado
madeira: jequitiba
cor: castanho
revestimento: couro Luiz 
fuga camel</t>
  </si>
  <si>
    <t xml:space="preserve">3 UNID - 2º piso
6 UNID - DEPOSITO 
</t>
  </si>
  <si>
    <t>1-5k</t>
  </si>
  <si>
    <t xml:space="preserve">Juliana
Costa Laminada
</t>
  </si>
  <si>
    <t xml:space="preserve">
NA</t>
  </si>
  <si>
    <t>29458/7501CA</t>
  </si>
  <si>
    <t>Alegra
800x600x565
Mad. Lyptus
Cor nogueira
Tec. 503</t>
  </si>
  <si>
    <t>mai./23</t>
  </si>
  <si>
    <t>Silvia</t>
  </si>
  <si>
    <t>BM</t>
  </si>
  <si>
    <t>Silvia
50x87
Profundidade interna: 44
Profundidade ext. 56
Sem braço
Tecido 20102 gr02
Aço carbono dourado</t>
  </si>
  <si>
    <t>out./22</t>
  </si>
  <si>
    <t xml:space="preserve">Luiza c/ Braço
</t>
  </si>
  <si>
    <t xml:space="preserve">DE
</t>
  </si>
  <si>
    <t xml:space="preserve"> Luiza c/ Braço
Tecido Externo E98
Tecido Interno I
HOPSCOTH
B&amp;W PE EB
tecido em courissimo preto 
e tecido linho mesclado
branco e preto</t>
  </si>
  <si>
    <t>mai/2021</t>
  </si>
  <si>
    <t>5-10k</t>
  </si>
  <si>
    <t>Rubi</t>
  </si>
  <si>
    <t>ADM</t>
  </si>
  <si>
    <t>Rubi
62x64x85
Altura do assento: 49
Faixa 2
Tecido Concha 2219
Tecido Detalhe 3320
 Pés metal pintado
Aço Carbono Preto
Fosco                                                              Designer:Bruno Debenetti</t>
  </si>
  <si>
    <t xml:space="preserve">Xico
</t>
  </si>
  <si>
    <t xml:space="preserve">EB
Rizzon
</t>
  </si>
  <si>
    <t>Xico
47x 58,70x 81,40h
Freijo 
Couro EB5
Gomma
Concreto/ cod. 1172</t>
  </si>
  <si>
    <t>10-15k</t>
  </si>
  <si>
    <t xml:space="preserve">Gilda
</t>
  </si>
  <si>
    <t>Gilda cadeira
sem costura
60x 61,50 x 82h
Freijo
Couro EB5
Gomma
Concreto
 cod. 1174</t>
  </si>
  <si>
    <t xml:space="preserve">Acácia s/ Braço
</t>
  </si>
  <si>
    <t xml:space="preserve">EB
Verona
</t>
  </si>
  <si>
    <t>Acácia s/ Braço
58x53x81h
Tecido Floss 5897
Cor 99
EB1 FLOSS
Acab Madeira Tauri
Noce COD 4558</t>
  </si>
  <si>
    <t xml:space="preserve">Charlot 
</t>
  </si>
  <si>
    <t xml:space="preserve">CG
</t>
  </si>
  <si>
    <t>Cadeira Charlot Pé Imbuia Tecido 1029 Fora de Linha</t>
  </si>
  <si>
    <t>jul./17</t>
  </si>
  <si>
    <t xml:space="preserve">
Saiu de linha
</t>
  </si>
  <si>
    <t xml:space="preserve">Sofia 03
</t>
  </si>
  <si>
    <t>Sofia 03
Champagne
Tecido 1043</t>
  </si>
  <si>
    <t>abril/15</t>
  </si>
  <si>
    <t xml:space="preserve">Carmen 6100
</t>
  </si>
  <si>
    <t>CG</t>
  </si>
  <si>
    <t>Carmen 6100
01 Cano Fosco
4 Tecido Cinza
2 Tecido Claro</t>
  </si>
  <si>
    <t>abr./18</t>
  </si>
  <si>
    <t xml:space="preserve">Brigite s/ Braço
</t>
  </si>
  <si>
    <t xml:space="preserve">GE
</t>
  </si>
  <si>
    <t>Brigite s/ Braço
Tecido 6177</t>
  </si>
  <si>
    <t xml:space="preserve">2014 
</t>
  </si>
  <si>
    <t>DECORADO PLAENGE TROCA TECIDO</t>
  </si>
  <si>
    <t xml:space="preserve"> </t>
  </si>
  <si>
    <t>Brigite c/ Braço
Tecido 6177
Tecido 6177
Castanho+</t>
  </si>
  <si>
    <t>jul./14</t>
  </si>
  <si>
    <t xml:space="preserve">Roma
</t>
  </si>
  <si>
    <t>Roma
Tecido D55</t>
  </si>
  <si>
    <t>jun./21</t>
  </si>
  <si>
    <t>AT ABERTA 11/2024</t>
  </si>
  <si>
    <t>Roma
Tecido D36</t>
  </si>
  <si>
    <t>dez./20</t>
  </si>
  <si>
    <t xml:space="preserve">Iracema 
</t>
  </si>
  <si>
    <t xml:space="preserve">EC
</t>
  </si>
  <si>
    <t>Iracema 
Mista
Couro Preto
Tela Preta Ebaniz
FX 400
57 cm X 59 cm X 82 cm</t>
  </si>
  <si>
    <t xml:space="preserve">Anabelle
</t>
  </si>
  <si>
    <t>Anabelle
Tecido F19
Acab 1081</t>
  </si>
  <si>
    <t>Nancy</t>
  </si>
  <si>
    <t xml:space="preserve">CAD Nancy 
Tecido externo e 
assento E96
Tecido interno encosto D36
Acabamento 1107
</t>
  </si>
  <si>
    <t xml:space="preserve">Mirella </t>
  </si>
  <si>
    <t xml:space="preserve">EB
</t>
  </si>
  <si>
    <t>Mirella - Toda Palha
42X44X97H</t>
  </si>
  <si>
    <t>dez./19</t>
  </si>
  <si>
    <t xml:space="preserve">Hard </t>
  </si>
  <si>
    <t xml:space="preserve">Hard
50x50x80H
EBNF/MT08 
Sem braço
Tecido 1357
Linha 1000
Assento e encosto estofado
</t>
  </si>
  <si>
    <t>JM</t>
  </si>
  <si>
    <t>Maya giratória 
ref 143
tec. 293
Ébano</t>
  </si>
  <si>
    <t>out./23</t>
  </si>
  <si>
    <t>Cora</t>
  </si>
  <si>
    <t>EB
+
Delinear</t>
  </si>
  <si>
    <t>Cora
0,57m x 0,57m x 0,785m
Madeira Damasco
EB3 Boucle vanilla
cod.6262</t>
  </si>
  <si>
    <t>Cadeira Mary cor linho claro pé amêndoa tecc. 1022 pé madeira</t>
  </si>
  <si>
    <t xml:space="preserve">7 unid - 1º piso (Baristrô)
1 unid - Depósito </t>
  </si>
  <si>
    <t>EB
RIZZON</t>
  </si>
  <si>
    <t>Cadeiras Helga s/ braço c/ costura Madeira Noce Couro EB6 Avelã cod.1149</t>
  </si>
  <si>
    <t>JAN/24</t>
  </si>
  <si>
    <t xml:space="preserve">4 unid - 1º piso 
4 unid depósito
</t>
  </si>
  <si>
    <t>Cadeira Brisa c/ braço revestimento couro vaqueta 512 madeira carvalho tonalizado 317 L0,53 x P0,56 x A0,86</t>
  </si>
  <si>
    <t>mai./2024</t>
  </si>
  <si>
    <t>2 unid - 1º piso 
8 unid -  Depósito</t>
  </si>
  <si>
    <t xml:space="preserve">Cadeira Charles Miller encosto palha dupla L0,58 x P0,63 x A0,78  mad ebanizada ass em couro vaqueta preto </t>
  </si>
  <si>
    <t>2 unidades enviadas sem custo</t>
  </si>
  <si>
    <t xml:space="preserve">2 unid - 1º piso
6 unid -  2º piso
</t>
  </si>
  <si>
    <r>
      <rPr>
        <sz val="10"/>
        <color theme="1"/>
        <rFont val="Arial"/>
      </rPr>
      <t xml:space="preserve">Cadeira Toá </t>
    </r>
    <r>
      <rPr>
        <b/>
        <sz val="10"/>
        <color theme="1"/>
        <rFont val="Arial"/>
      </rPr>
      <t xml:space="preserve">Peça premiada </t>
    </r>
    <r>
      <rPr>
        <sz val="10"/>
        <color theme="1"/>
        <rFont val="Arial"/>
      </rPr>
      <t>ass em couro vaqueta 370 mad no pau ferro</t>
    </r>
  </si>
  <si>
    <t>1 unid - 1º piso
7 unid - Depósito</t>
  </si>
  <si>
    <t>Delinear</t>
  </si>
  <si>
    <t>694 C/BR</t>
  </si>
  <si>
    <t>Cadeira Lu
Com Braço 
Detalhe Gold
Assinada por Rapha Preto</t>
  </si>
  <si>
    <t>SOLICITAÇÃO ABERTURA DE AT EM  02/08/2024</t>
  </si>
  <si>
    <t>2 unid - 2º piso
6 unid - Depósito</t>
  </si>
  <si>
    <t>Cadeira Saron
Debrum G72
Assinada por Fabricio Roncca</t>
  </si>
  <si>
    <t xml:space="preserve">6 UNID Depósito
2 UNID 2º piso </t>
  </si>
  <si>
    <t>zendi</t>
  </si>
  <si>
    <t>Cadeira Queens PU Marrom</t>
  </si>
  <si>
    <t>ago/24</t>
  </si>
  <si>
    <t xml:space="preserve">7 UNID Depósito
1 UNID 2º piso </t>
  </si>
  <si>
    <t>Rivatti</t>
  </si>
  <si>
    <t>Cadeira Donatella PU
Fendi</t>
  </si>
  <si>
    <t>Set/24</t>
  </si>
  <si>
    <t>EB América</t>
  </si>
  <si>
    <t>1114.1.2.40.3.39</t>
  </si>
  <si>
    <t>Cadeira Yona Giratória com Regulagem com Rodízio Nacional Revestimento Couro EB6 Rústico Castanho Acabamento Corten COD 141</t>
  </si>
  <si>
    <t>agosto/2024</t>
  </si>
  <si>
    <t>Elliot</t>
  </si>
  <si>
    <t>CADEIRA ELLIOT REF. 3201 AC03 D-12310
PED. 10564 04.04.23 NF 7226 Rec. 08.07.23</t>
  </si>
  <si>
    <t>abr/2023</t>
  </si>
  <si>
    <t>Cult</t>
  </si>
  <si>
    <t>CAD. APROX. CULT RE. 23396 AC24 COURO L-18041
PED. 10822 15.05.23 NF 7230 Rec. 08.07.23</t>
  </si>
  <si>
    <t>Orleans</t>
  </si>
  <si>
    <t>CADEIRAS ORLEANS PÉ MADEIRA REF. 3381 COR DO FERRO MT54 E-13243
ENCOMENDA PED. 12933 18.01.2024 NF 8729 16.03.24</t>
  </si>
  <si>
    <t>mar/2024</t>
  </si>
  <si>
    <t>CADEIRA ELO COR:GV05 NATURAL SINT. TEC D12274
PED. 332647 ABRIL/2021</t>
  </si>
  <si>
    <t>abr/2021</t>
  </si>
  <si>
    <t>Confort</t>
  </si>
  <si>
    <t>CADEIRA GIR. CONFORT REF. 4155  TEC. A-11191  ( SIS 19928 )
Rec. 2017</t>
  </si>
  <si>
    <t>2017</t>
  </si>
  <si>
    <t>Aparador</t>
  </si>
  <si>
    <t>15-20k</t>
  </si>
  <si>
    <t xml:space="preserve">Veneza 
</t>
  </si>
  <si>
    <t>Veneza 
1,80 x 0,45 x 0,76m
Pau ferro
Frente laca fendi</t>
  </si>
  <si>
    <t>CASA PARA VENDA ATILA</t>
  </si>
  <si>
    <t>10-12k</t>
  </si>
  <si>
    <t xml:space="preserve">Dakota </t>
  </si>
  <si>
    <t xml:space="preserve">BC
</t>
  </si>
  <si>
    <t>Dakota c/ Gaveta e Nicho
1,80 x 0,47 x 0,76m
Tampo Nogueira
Pé Onix Met</t>
  </si>
  <si>
    <t>nov./20</t>
  </si>
  <si>
    <t xml:space="preserve">Mesa Cavalete
</t>
  </si>
  <si>
    <t xml:space="preserve">6F
</t>
  </si>
  <si>
    <t>Mesa Cavalete
Metal 
Ref 91444</t>
  </si>
  <si>
    <t>mar./17</t>
  </si>
  <si>
    <t>20k+</t>
  </si>
  <si>
    <t>Hadra</t>
  </si>
  <si>
    <t>Aparador Bubby com pés padrão 2,40m tingimento em bamboo amêndoa  Luane Britto</t>
  </si>
  <si>
    <t>abr./24</t>
  </si>
  <si>
    <t>BT</t>
  </si>
  <si>
    <t>710.49.47.CAL</t>
  </si>
  <si>
    <t>Aparador Loft
 1,84 x 0,50 x 0,81
 Nogueira - Bronze - 
Tampo laminado clara  
Fernando Motta</t>
  </si>
  <si>
    <t>APARADOR</t>
  </si>
  <si>
    <t xml:space="preserve"> Maresia 
L 2,09 x P0,30 x A0,55
 md carvalho natural </t>
  </si>
  <si>
    <t>Escrivaninha</t>
  </si>
  <si>
    <t>711.49.47.ESP</t>
  </si>
  <si>
    <t>Escrivaninha Loft 
1,64 x 0,50 x 0,81h
 nogueira- bronze- sem a aba superior
 Fernando Motta</t>
  </si>
  <si>
    <t>BUFFET
e
Balcão</t>
  </si>
  <si>
    <t>Ver obs</t>
  </si>
  <si>
    <t>Rack Gropius</t>
  </si>
  <si>
    <t xml:space="preserve">Rack Gropius
2,20m x 0,47m x 0,48m
Laca Fosca Cinza
Detalhes Champanhe 
Assinado por Ampezzan 
Maciel Arquitetos
</t>
  </si>
  <si>
    <t>688.49.47</t>
  </si>
  <si>
    <t>Rack Log
 2,20m P450  A405 
nogueira - bronze</t>
  </si>
  <si>
    <t xml:space="preserve">buffet Alik com pés 2,50m com gavetas acabamento no carvalho natural </t>
  </si>
  <si>
    <t>204.7.48</t>
  </si>
  <si>
    <t>Ardechi
2,12x0,47x0,45h
Base carvalho mel
Pé metal gold</t>
  </si>
  <si>
    <t>Poltronas</t>
  </si>
  <si>
    <t>Carminha</t>
  </si>
  <si>
    <t>TISSOT</t>
  </si>
  <si>
    <t>poltrona Stella</t>
  </si>
  <si>
    <t>2010</t>
  </si>
  <si>
    <t>poltrona/
chaise</t>
  </si>
  <si>
    <t xml:space="preserve">
310114[65471]</t>
  </si>
  <si>
    <t>Chaise Alice c/almof. peq
mad: jequitiba
cor: castanho
revestimento: lona tabaco
cor do suporte:tabaco</t>
  </si>
  <si>
    <t>poltrona/
pufff</t>
  </si>
  <si>
    <t>310116[65492]</t>
  </si>
  <si>
    <t>Puff Alice
mad: jequitiba
cor: castanho
revestimento: lona tabaco
cor do suporte: tabaco</t>
  </si>
  <si>
    <t>poltrona</t>
  </si>
  <si>
    <t xml:space="preserve">
310019[34489]</t>
  </si>
  <si>
    <t>poltrona Gisele
assento: corda
mad: jequitiba
cor: natural
corda: area externa bege</t>
  </si>
  <si>
    <t>poltrona/
puff</t>
  </si>
  <si>
    <t>310031[34490]</t>
  </si>
  <si>
    <t>Puff Gisele
assento: corda
mad: jequitiba
cor: natural
corda: area externa bege</t>
  </si>
  <si>
    <t xml:space="preserve">poltrona Lupita
mad: jequitiba
cor: pecan
revestimento:couro verde
pesponto na mesma cor 
do estofado
</t>
  </si>
  <si>
    <t xml:space="preserve">
310112[65474]</t>
  </si>
  <si>
    <t>poltrona Angela
assento: estofado
mad:jequitiba
cor: pecan
revestimento: couro pull-up
caramelo
metais: latão</t>
  </si>
  <si>
    <t>310100[65475]</t>
  </si>
  <si>
    <t>poltrona Malu
mad: jequitiba
cor: ebanizado
revestimento: tec dino zolle
mescla cinza</t>
  </si>
  <si>
    <t xml:space="preserve">Moon
Giratória
Boucle off white
0,86 x 0,90 x 0,70
</t>
  </si>
  <si>
    <t>jul./23</t>
  </si>
  <si>
    <t xml:space="preserve"> DEPÓSITO</t>
  </si>
  <si>
    <t>5-10K</t>
  </si>
  <si>
    <t>Yatta
710x720x685
Madeira Lyptus
Cor nogueira
Tec 300
Assinada por Vanessa 
Zattera</t>
  </si>
  <si>
    <t>AT ABERTA 28/09/24</t>
  </si>
  <si>
    <t xml:space="preserve">1 unid - 1º piso
1 unid -  Depósito </t>
  </si>
  <si>
    <t>Carminha Plus
0,75 x 0,75 x 0,85
Louro amendoa
TL Nat
Tec 1244
Pont dourada
Assinada por Henrique 
Steyer</t>
  </si>
  <si>
    <t>abr./23</t>
  </si>
  <si>
    <t>SOLICITAÇÃO ABERTURA DE AT EM  04/01/2024</t>
  </si>
  <si>
    <t>Carino</t>
  </si>
  <si>
    <t>Carino
0,87m x 0,78 x 0,87m
Tecido 20100 grupo 2
Aço Carbono Champagne</t>
  </si>
  <si>
    <t>2º piso
OUTLET</t>
  </si>
  <si>
    <t>Back</t>
  </si>
  <si>
    <t>Back Giratória
0,76 x 0,82 x 0,89
Tecido 2243
Recouro RC09
Metal Ouro Branco 
Metalizado
MT06</t>
  </si>
  <si>
    <t>30k+</t>
  </si>
  <si>
    <t xml:space="preserve">Beppi
</t>
  </si>
  <si>
    <t xml:space="preserve">EB
América
</t>
  </si>
  <si>
    <t xml:space="preserve">28809
28810
</t>
  </si>
  <si>
    <t xml:space="preserve"> Beppi
0,72 x 0,14 x 0,79m
Acab Laca Fosca
Marrom Escuro M109
Couro Castanho EB6 COD 178
+
Banqueta
0,60 x 0,60 x 0,37m
Couro Castanho EB6
Marrom Escuro M109 COD 179</t>
  </si>
  <si>
    <t>dez./21</t>
  </si>
  <si>
    <t>DEPOSITO
OUTLET</t>
  </si>
  <si>
    <t>12k - 15k</t>
  </si>
  <si>
    <t xml:space="preserve">Camaleão </t>
  </si>
  <si>
    <t>KR</t>
  </si>
  <si>
    <t>Camaleão Giratória
0,90m x 0,85m x 0,80m
Base metal Champagne
Braço noce avelã
Tecido G8-SK831 Boucle
TRI DESIGN</t>
  </si>
  <si>
    <t>12-15k</t>
  </si>
  <si>
    <t xml:space="preserve">EB
Primolan
</t>
  </si>
  <si>
    <t>Lorena P
0,77 x 0,71 x 0,74
Couro Gomma
Capuccino EB5
Acab Madeira Mel</t>
  </si>
  <si>
    <t>DEPÓSITO
OUTLET</t>
  </si>
  <si>
    <t>Vuiton</t>
  </si>
  <si>
    <t>Vuiton
0,82m x 0,84m x 0,81m
Inox Polido Gold
Tecido 20105</t>
  </si>
  <si>
    <t>Gilda c/ costura</t>
  </si>
  <si>
    <t>Gilda com costura
72,50 x 79,50 x 74,50
madeira padrão, damasco
EB camurça Brut</t>
  </si>
  <si>
    <t>DEZ/21</t>
  </si>
  <si>
    <t xml:space="preserve">Shell Couro
</t>
  </si>
  <si>
    <t xml:space="preserve">EB
América 
</t>
  </si>
  <si>
    <t>Shell Couro
112x101x70
Rupestre EB6</t>
  </si>
  <si>
    <t>Lisse</t>
  </si>
  <si>
    <t>Lisse
0,76m x 0,81m x 0,78m
Inox Polido Gold
Tecido 20096
Assinada por Bruno Faucz
FORA DE LINHA</t>
  </si>
  <si>
    <t>Nube</t>
  </si>
  <si>
    <t>Nube
0,69 x 0,87 x 0,85h
Tecido 2242
Recouro RC05
Metal MT07 Rose</t>
  </si>
  <si>
    <t>Fulltech</t>
  </si>
  <si>
    <t>Tempus</t>
  </si>
  <si>
    <t>Lara - Fulltech
Automatizada Reclinável
0,83 x 0,68 x 1,15h</t>
  </si>
  <si>
    <t>3k - 5k</t>
  </si>
  <si>
    <t xml:space="preserve">Apollo PU 
</t>
  </si>
  <si>
    <t xml:space="preserve">IU
</t>
  </si>
  <si>
    <t>Apollo PU 
Pret e Cashmere 
Grafit Base Aço BRT</t>
  </si>
  <si>
    <t>nov./17</t>
  </si>
  <si>
    <t xml:space="preserve">Tribeca Balanço 
</t>
  </si>
  <si>
    <t xml:space="preserve">GL
</t>
  </si>
  <si>
    <t xml:space="preserve">Tribeca Balanço 
Tecido 4106/04  </t>
  </si>
  <si>
    <t>Fora de linha
EMPRESTIMO PARA ADRIANA PUERTES EM 03/11/2024</t>
  </si>
  <si>
    <t xml:space="preserve">Desire
</t>
  </si>
  <si>
    <t xml:space="preserve">DA
</t>
  </si>
  <si>
    <t>Desire
1,02m
Tecido 25116
Base Tecido 14303
Assinada por Studio K</t>
  </si>
  <si>
    <t xml:space="preserve">Poltrona Bonna 
Giratória
0,90 x 0,90 x 0,80h
tec. 7011
</t>
  </si>
  <si>
    <t>jan./24</t>
  </si>
  <si>
    <t>SOLICITAÇÃO ABERTURA DE AT EM 11/12/2024</t>
  </si>
  <si>
    <t>1 unid - 2º piso
1 unid - Depósito</t>
  </si>
  <si>
    <t xml:space="preserve"> Mel fixa
0,75x0,67x0,76h
tec. ext. 4602
tec. int. 4516
</t>
  </si>
  <si>
    <t>4.521,00</t>
  </si>
  <si>
    <t>1 das poltronas com rasgo no tecido solicitar troca 03/01/2024
EM AT</t>
  </si>
  <si>
    <t xml:space="preserve">MXC.POLT.GSG
</t>
  </si>
  <si>
    <t>Poltrona Mexerica G
sem gomos 
tec. EB4 tecido trama oliva
L0,96 x P0,95 x H0,82
COD. 7533</t>
  </si>
  <si>
    <t>Urca 
0,84 x 0,94 x 0,76h
couro vintage green CL02
 Estúdio Oune</t>
  </si>
  <si>
    <t>FORA DE LINHA
CASA VENDA ÁTILA</t>
  </si>
  <si>
    <t xml:space="preserve">2º piso </t>
  </si>
  <si>
    <t>Eixo 
0,81 x 0,79 x 0,83h
couro vintage cooper CL02 
Estúdio Oune</t>
  </si>
  <si>
    <t>EB/RIZZON</t>
  </si>
  <si>
    <t>12827C / 12829C</t>
  </si>
  <si>
    <t>Poltrona Lala c/ puff 
Revestimento Couro EB5 Capuccino/Palha                   
Madeira Nogal                   
Base CorteN COD 6238</t>
  </si>
  <si>
    <t>jan./2024</t>
  </si>
  <si>
    <t>EB/ AM</t>
  </si>
  <si>
    <t xml:space="preserve">
839.1.2.40.3.39</t>
  </si>
  <si>
    <t>Poltrona Fat                    Revestimento Couro EB6 Rupestre                                        Base Corten COD 187</t>
  </si>
  <si>
    <t>1 UNID DEPOSITO 
1 UNID 1º PISO</t>
  </si>
  <si>
    <t>MJ</t>
  </si>
  <si>
    <t>100.1581.30.01</t>
  </si>
  <si>
    <t xml:space="preserve"> HERA MAD.
 ACF AMÊNDOA
 CINAMOMO
 FOSCO TEC. A - 712
 Designer Fabrício Roncca</t>
  </si>
  <si>
    <t>POLTRONA</t>
  </si>
  <si>
    <t xml:space="preserve"> Cariai 
estrutura curvada
 L1,1 x P0,66 x A 0,78 
acabamento em nogueira couro vaqueta 149</t>
  </si>
  <si>
    <t xml:space="preserve"> 747 
reclinável 
0,90m c/ braço esq 15cm braço dir 5cm  
camurça caramelo </t>
  </si>
  <si>
    <t xml:space="preserve">
029/16A1CH0FOMF
</t>
  </si>
  <si>
    <t>Paso Doble mad nogueira L 1,80 x P0,60 x A0,82 couro vaqueta preto</t>
  </si>
  <si>
    <t>Sunny</t>
  </si>
  <si>
    <t xml:space="preserve">AC
</t>
  </si>
  <si>
    <t xml:space="preserve">
29411 
29414</t>
  </si>
  <si>
    <t>Sunny 
93x 98 x 1,05
+ 
Puff sunny
60x60x43
CL2 
Grey Taupe assinado por Giovanni Ferrulli</t>
  </si>
  <si>
    <t>Poltrona Dalí Bouclè Off-White E Couro Caramelo</t>
  </si>
  <si>
    <t>Ago/24</t>
  </si>
  <si>
    <t>Poltrona Poli Couro Classe 1 
COR AREIA</t>
  </si>
  <si>
    <t>março/25</t>
  </si>
  <si>
    <t>depósito</t>
  </si>
  <si>
    <t>Poltrona Poli Couro Classe 3
COR DARK WINE</t>
  </si>
  <si>
    <t>Poltrona Volpi couro classe 2 couro vintage cooper</t>
  </si>
  <si>
    <t xml:space="preserve"> 2º Piso</t>
  </si>
  <si>
    <t>poltrona Air medida 82x81x80 altura revestimento couro classe 2 maverick telha</t>
  </si>
  <si>
    <t>Encomenda</t>
  </si>
  <si>
    <t>Poltrona Onda medida 90x87x82 altura revestimento couro classe 2 vintage cooper</t>
  </si>
  <si>
    <t>Pedido Nº 0014982
Data do pedido: 10/10/24</t>
  </si>
  <si>
    <t>Poltrona Sunny GIratória TEC FX1</t>
  </si>
  <si>
    <t>Maestri</t>
  </si>
  <si>
    <t>POLTRONA MAESTRI REF. 1884 AC15 INOX  B-06
PED. 14296  01.07.2024 REC. 23.08.24  NF 9662</t>
  </si>
  <si>
    <t>jul/2024</t>
  </si>
  <si>
    <t>Montblanc</t>
  </si>
  <si>
    <t>POLT,. MONT BLANC REF. 3242CO INOX TEC. N-21001
 PED. 12947 rec. NF 8988 16.05.24</t>
  </si>
  <si>
    <t>mai/2024</t>
  </si>
  <si>
    <t>Club</t>
  </si>
  <si>
    <t>POL. CLUB GIR. C/BALANÇO REF.  3132 TEC D-11336 
PED.12106 Rec. 10/10/2023</t>
  </si>
  <si>
    <t>out/2023</t>
  </si>
  <si>
    <t>Cosmopolita</t>
  </si>
  <si>
    <t>POLTRONA COSMOPOLITA REF.:1876 GOLD BRILHO TEC:D-12225
Rec. 01/06/2021</t>
  </si>
  <si>
    <t>jun/2021</t>
  </si>
  <si>
    <t>Carrinho
Bar</t>
  </si>
  <si>
    <t xml:space="preserve">Taller
530x530x720h
carvalho castanho
laca bronze
Assinado por Ampezzan 
Maciel Arquitetos
</t>
  </si>
  <si>
    <t>Artigio</t>
  </si>
  <si>
    <t xml:space="preserve">BT
</t>
  </si>
  <si>
    <t xml:space="preserve">Artigio
1,10m x 0,48m x 0,77m
Laca Lavada Bronze Fosco
Latão 
Assinado por Ampezzan 
Maciel Arquitetos
</t>
  </si>
  <si>
    <t>nov./22</t>
  </si>
  <si>
    <t xml:space="preserve">Soon
</t>
  </si>
  <si>
    <t xml:space="preserve">LIFE
</t>
  </si>
  <si>
    <t>Soon
140 x 46 x 78
Z0148
Carro Bar 
Par de Palais</t>
  </si>
  <si>
    <t>abril./2022</t>
  </si>
  <si>
    <t>Adam 87</t>
  </si>
  <si>
    <t xml:space="preserve">Adam 
87 x 62 x 86
Inox Gold
Pau Ferro
</t>
  </si>
  <si>
    <t>AT ABERTA EM JUNHO 2024</t>
  </si>
  <si>
    <t xml:space="preserve">Carrinho Chá Gold
</t>
  </si>
  <si>
    <t>Carrinho Chá Gold
1,16 x 0,46 x 0,80m
Estrutura Metal
Imbuia Envelhecido</t>
  </si>
  <si>
    <t>maio/21</t>
  </si>
  <si>
    <t xml:space="preserve">
719.49.47.CAL</t>
  </si>
  <si>
    <t>Carro Bar Loft 
1,12m P570 A750 
nogueira - Bronze - Lamina clara 
Fernando Motta</t>
  </si>
  <si>
    <t>Bombê/
Cômoda</t>
  </si>
  <si>
    <t xml:space="preserve">Fiorentina
</t>
  </si>
  <si>
    <t>Blenda
980x520x770
Acab. Laca Fosca
Cor x 134
Acab. Pés. Metalizado Fosc
Cor do pés: Met Champ.
Vidro x134</t>
  </si>
  <si>
    <t>1º piso (banheiro feminino)</t>
  </si>
  <si>
    <t xml:space="preserve">CL
</t>
  </si>
  <si>
    <t>Fiorentina
0,83 x 0,90 x 0,45m
Laca Preta
Pé Inox</t>
  </si>
  <si>
    <t xml:space="preserve">Cômoda Campinas
</t>
  </si>
  <si>
    <t>Cômoda Campinas
0,80 x 1,00 x 0,50m
Laca Fosca Preto
Croco 05</t>
  </si>
  <si>
    <t>1º piso (Baristrô)
OUTLET</t>
  </si>
  <si>
    <t>Contorno</t>
  </si>
  <si>
    <t xml:space="preserve">Contorno
1,10m x 0,45m x 0,78m
Detalhe Metalizado
Tampo em laca cinza fosco
Metais Gold 
Assinado por Ampezzan 
Maciel Arquitetos
</t>
  </si>
  <si>
    <t>Buffet
e
Balcão</t>
  </si>
  <si>
    <t>Euro</t>
  </si>
  <si>
    <t>Euro
2,00m x 0,45m x 0,73m
Névoa / MT11</t>
  </si>
  <si>
    <t>AT aberta 30/01/2025</t>
  </si>
  <si>
    <t xml:space="preserve">Buffet Infinity
</t>
  </si>
  <si>
    <t>Buffet Infinity
5303
2,20 x 0,45 x 0,75m LF
Preto - Metal Fosco
Pé Dourado</t>
  </si>
  <si>
    <t xml:space="preserve">Buffet Chan
 </t>
  </si>
  <si>
    <t xml:space="preserve">SB 
Sollos
</t>
  </si>
  <si>
    <t xml:space="preserve">Buffet Chan 
 1,30 x 0,50 x 0,82m </t>
  </si>
  <si>
    <t>abr./13</t>
  </si>
  <si>
    <t>Missione</t>
  </si>
  <si>
    <t>Missione 
2,00m x 0,50m x 0,75m
Porta de Tela
Nogueira</t>
  </si>
  <si>
    <t xml:space="preserve">ABRIR AT </t>
  </si>
  <si>
    <t>9k +</t>
  </si>
  <si>
    <t>EB
Bonte</t>
  </si>
  <si>
    <t>28747
28746
22845
28749
28750
28748
28744
28751</t>
  </si>
  <si>
    <t>Plus A3
Plus C3
Plus B3
Plus H3
Plus K4
Plus L3
Plus Fundo 
Plus E3 
3,73x0,43x0,76h</t>
  </si>
  <si>
    <t>Puffs</t>
  </si>
  <si>
    <t xml:space="preserve">
PF122023</t>
  </si>
  <si>
    <t xml:space="preserve">PUFF COMO
0,90 x 0,70 x 0,45
COURO AREIA
CL1 </t>
  </si>
  <si>
    <t>DEPÓSITO OUTLET</t>
  </si>
  <si>
    <t xml:space="preserve">Banco Viki
</t>
  </si>
  <si>
    <t>Banco Viki
35 x 35 x 45
Tec Fon</t>
  </si>
  <si>
    <t>maio/18</t>
  </si>
  <si>
    <t>1º piso (Área Vendas)
OUTLET</t>
  </si>
  <si>
    <t xml:space="preserve">- 1k </t>
  </si>
  <si>
    <t xml:space="preserve">Easy GR55 K
</t>
  </si>
  <si>
    <t>Easy 
37 x 42 x 40
GR55 K
Corpo 55.131
(C-028)/45.188</t>
  </si>
  <si>
    <t>ago./20</t>
  </si>
  <si>
    <t xml:space="preserve">Easy GR95 L
</t>
  </si>
  <si>
    <t>Easy
37 x 42 x 40 
GR95 L
Corpo 95.036/85.096
(B-034)/45.188</t>
  </si>
  <si>
    <t xml:space="preserve">Banco Carretel
</t>
  </si>
  <si>
    <t>Banco Carretel
42 x 42 x 45,5
Ref 9502 COD 1178</t>
  </si>
  <si>
    <t>outubro/16</t>
  </si>
  <si>
    <t xml:space="preserve">Bnaco Kork GL
Ouro </t>
  </si>
  <si>
    <t xml:space="preserve">EB
Goloni 
</t>
  </si>
  <si>
    <t>KORK GL
40 x 40 x41
OURO COD 4525</t>
  </si>
  <si>
    <t xml:space="preserve">Kork GL
Mandorla </t>
  </si>
  <si>
    <t xml:space="preserve">EB
Rizzon 
 </t>
  </si>
  <si>
    <t>Kork GL
40 x 40 x41
Madeira Jequitiba
Cor Mandorla COD 1179</t>
  </si>
  <si>
    <t>Cave GL
Ouro</t>
  </si>
  <si>
    <t xml:space="preserve">EB
Goloni
</t>
  </si>
  <si>
    <t>Cave GL
34 x 42
Ouro COD 4527</t>
  </si>
  <si>
    <t>2º piso (sala de reunião)
OUTLET</t>
  </si>
  <si>
    <t xml:space="preserve">Puff Boli Up
</t>
  </si>
  <si>
    <t xml:space="preserve">JM
</t>
  </si>
  <si>
    <t>Puff Boli Up
Soft Black
Médio 0,44x0,44x0,43h
Tecido 1276 Faixa 01</t>
  </si>
  <si>
    <t>Ju /21</t>
  </si>
  <si>
    <t>Barney Médio</t>
  </si>
  <si>
    <t>Barney médio
0,79m x 0,59m x 0,45m
so couro
EB7 camurça brut COD 6377</t>
  </si>
  <si>
    <t>dez./22</t>
  </si>
  <si>
    <t>Barney pequeno</t>
  </si>
  <si>
    <t>Barney Pequeno
0,70m x 0,70m x 0,50m
so couro
EB7 camurça space COD 6378</t>
  </si>
  <si>
    <t>100.1563.35.01</t>
  </si>
  <si>
    <t xml:space="preserve"> LINHA CAFFÉ PUFF
TEC. A - 711 
METAL NO GRAFITE
 assinado por Fabrício Roncca</t>
  </si>
  <si>
    <t>Camila</t>
  </si>
  <si>
    <t>PUFF CAMILA REF. 1661 AC10 D-12310
PED. 1898</t>
  </si>
  <si>
    <t>Brass</t>
  </si>
  <si>
    <t>PUFF BRASS E45832 COURO L-18052 56 X 44 X 40CM  PESPONTO CARAMELO
ENCOMENDA PED. 12947 NF 8728 16.03.2024</t>
  </si>
  <si>
    <t>Recamier</t>
  </si>
  <si>
    <t>Recamier medida 1.80x60x40 altura revestimento couro classe 2 vintage smoke</t>
  </si>
  <si>
    <t>Bancos</t>
  </si>
  <si>
    <t>Poppy</t>
  </si>
  <si>
    <t xml:space="preserve">Blenda
1800x420x450
Acab. Metalizado fosco
Cor pés: Champagne
Tec. 113
</t>
  </si>
  <si>
    <t>2º piso 
OUTLET</t>
  </si>
  <si>
    <t>Poppy
alt. encosto: 62,5cm 
Largura:165cm Prof: 60cm
alt do assento: 46cm
Tecido 2238  Encosto 2238
Base Metal Ouro Branco 
Metalizado
assinado por Juliana 
Desconsi</t>
  </si>
  <si>
    <t>Urban</t>
  </si>
  <si>
    <t>Urban
Tecido 2247
Lâmina 37 Nogueira
Metal 216 Flint Metalizado
1,20 Larg
0,45 prof
0,40 alt
Assinado por Bruno 
Debenetti</t>
  </si>
  <si>
    <t xml:space="preserve">
310069[21588]</t>
  </si>
  <si>
    <t>banco Ylla
nacional padrão
48,2x2.00x46,5 altura
madeira jequitiba
cor: castanho</t>
  </si>
  <si>
    <t>BANCO CARMINHA PLUS 
0,52 x 0,52 x 0,35 
Louro amendoa
Tec 1245
Assinada por Henrique 
Steyer</t>
  </si>
  <si>
    <t xml:space="preserve">
MONDRIAN</t>
  </si>
  <si>
    <t>Copan
 L0,30 x P0,50 x A 0,43 
tec.starlight Dusk</t>
  </si>
  <si>
    <t>DC32345</t>
  </si>
  <si>
    <r>
      <rPr>
        <sz val="10"/>
        <color theme="1"/>
        <rFont val="Arial"/>
      </rPr>
      <t xml:space="preserve">Banco DC3 </t>
    </r>
    <r>
      <rPr>
        <b/>
        <sz val="10"/>
        <color theme="1"/>
        <rFont val="Arial"/>
      </rPr>
      <t>Peça premiada</t>
    </r>
    <r>
      <rPr>
        <sz val="10"/>
        <color theme="1"/>
        <rFont val="Arial"/>
      </rPr>
      <t xml:space="preserve"> mad. carvalho americano L 0,38 x P0,53 x A0,47 </t>
    </r>
  </si>
  <si>
    <t>732 T.R.I</t>
  </si>
  <si>
    <t>Banqueta Amanda 
Assento G72
Encosto Frente D83
Costa do encosto G72
Carbone
Assinada por Pedro Mendes</t>
  </si>
  <si>
    <t>Junho/24</t>
  </si>
  <si>
    <t>Banco Evans Madeira Preta</t>
  </si>
  <si>
    <t>OBS.; SALDO EM FÁBRICA (PEDIDO NO RE0007396041141933) DEVIDO INDISPONIBILIDADE DO PRODUTO PARA ENTREGA</t>
  </si>
  <si>
    <t>Banco Evans Madeira Natural</t>
  </si>
  <si>
    <t>6F</t>
  </si>
  <si>
    <t>Banco de Metal com Estofamenteo</t>
  </si>
  <si>
    <t>Set/2014</t>
  </si>
  <si>
    <t>Anna</t>
  </si>
  <si>
    <t>BANQUETA MADEIRA MACIÇA (ANNA) REF E45713 NF 09 - NATURAL FOSCO
PED. 10564 04.04.23 NF 6903 Rec.11.05.23</t>
  </si>
  <si>
    <t>mai/2023</t>
  </si>
  <si>
    <t>Calvi</t>
  </si>
  <si>
    <t>BANQUETA MADEIRA MACIÇA (CALVI) REF E45714 NF 09 - NATURAL FOSCO
PED. 10564 04.04.23 NF 6903 Rec.11.05.23</t>
  </si>
  <si>
    <t>Marie</t>
  </si>
  <si>
    <t>BANQUETA MADEIRA MACIÇA (MARIE) REF E45717 NF 09 - NATURAL FOSCO
PED. 10564 04.04.23 NF 6903 Rec.11.05.23</t>
  </si>
  <si>
    <t>Nice</t>
  </si>
  <si>
    <t>BANQUETA MADEIRA MACIÇA (NICE) REF E45716 NF 09 - NATURAL FOSCO
PED. 10564 04.04.23 NF 6903 Rec.11.05.23</t>
  </si>
  <si>
    <t>mesa 
lateral e de
apoio</t>
  </si>
  <si>
    <t>320010[30507]</t>
  </si>
  <si>
    <t>mesa lateral Bailarina
tampo circular maciço
padrão 40 diam. x
40cm altura
madeira jequitiba
cor castanho</t>
  </si>
  <si>
    <t>junho/2024</t>
  </si>
  <si>
    <t>mesa 
lateral e de
apoioio</t>
  </si>
  <si>
    <t>320010[30506]</t>
  </si>
  <si>
    <t>mesa lateral Bailarina
tampo circular encabaçado
p/vidro 6mm(incluso)
padrão
50 diam. x 50 cm alt.
madeira jquitiba
cor: castanho</t>
  </si>
  <si>
    <t>Mesa
Lateral
e de 
Apoio</t>
  </si>
  <si>
    <t>Napoli simples
289x289x500h
carvalho castanho 
laca bronze
Assinada por Walter Cuco</t>
  </si>
  <si>
    <t>Napoli dupla
C.500 P.285 A.500
carvalho castanho 
laca bronze
Assinada por Walter Cuco</t>
  </si>
  <si>
    <t>Libel
60x60x65h
Externo: Carvalho castanho
Interno: laca champagne 
laca fosca 
Assinado por Ampezzan 
Maciel Arquitetos</t>
  </si>
  <si>
    <t>Lif Baixa</t>
  </si>
  <si>
    <t>Lif alta (OVAL)
0,45m x 0,30m x 0,61m
Laca grafite fosco
gold fosco 
Assinado por Ampezzan 
Maciel Arquitetos</t>
  </si>
  <si>
    <t>outubro/22</t>
  </si>
  <si>
    <t>mesa lateral
e de apoio</t>
  </si>
  <si>
    <t xml:space="preserve">Lif Alta (Redonda)
45x45x61 cm ACAB. METALIZADO BRONZE FOSCO
</t>
  </si>
  <si>
    <t>Nov/24</t>
  </si>
  <si>
    <t>Lif Baixa (Redonda)
45x45x51 cm ACABAMENTO METALIZADO BRONZE FOSCO</t>
  </si>
  <si>
    <t>Ardea</t>
  </si>
  <si>
    <t xml:space="preserve">EB
Itaici
</t>
  </si>
  <si>
    <t>Conjunto Lateral Ardea 
tampo marmore matarazzo COD 4933</t>
  </si>
  <si>
    <t xml:space="preserve">Balloon D40 GL
</t>
  </si>
  <si>
    <t>Balloon D40 GL
Granilite Branco
COD 5530</t>
  </si>
  <si>
    <t>Baza Alta</t>
  </si>
  <si>
    <t>Baza c/ marchetaria
0,60m x 0,60m x 0,60m
Carvalho Mel
Gold 
Assinado por Ampezzan 
Maciel Arquitetos</t>
  </si>
  <si>
    <t>Baza Baixa</t>
  </si>
  <si>
    <t>Baza Baixa
0,48m x 0,48m x 0,45m
Laca Lavada Cinza
Gold Fosco 
Assinado por Ampezzan 
Maciel Arquitetos</t>
  </si>
  <si>
    <t xml:space="preserve">Boss 
Onix Metalizado
</t>
  </si>
  <si>
    <t>Boss 
Onix Metalizado
0,60 x 0,61 x 0,60m</t>
  </si>
  <si>
    <t>Cavaletta 02</t>
  </si>
  <si>
    <t>Cavaletta 02
Mesa Lateral
D50x40m
Tampo Nogueira
Acab Nogar COD 1807</t>
  </si>
  <si>
    <t>Cavaletta 01</t>
  </si>
  <si>
    <t>Cavaletta 01
Mesa Lateral
0,70x0,70x0,60m
Madeira Jequitiba, Mel COD. 1857</t>
  </si>
  <si>
    <t>1º Piso</t>
  </si>
  <si>
    <t>Viki D40</t>
  </si>
  <si>
    <t>28925
28867</t>
  </si>
  <si>
    <t>Mesa Lateral Viki 40
Base p/ Marmore
Acab Laca, Olivia
(1365)
+
Tampo Marm Verde
Guatemala Lateral
Viki D40
(4638)</t>
  </si>
  <si>
    <t>1º piso (baristrô)</t>
  </si>
  <si>
    <t>20+</t>
  </si>
  <si>
    <t>Conj. Balloon
Mel</t>
  </si>
  <si>
    <t>Conj. Balloon Mel
60x60
Acab Eucalipto, Mel COD.1360</t>
  </si>
  <si>
    <t>Bis Alta</t>
  </si>
  <si>
    <t xml:space="preserve">BM
</t>
  </si>
  <si>
    <t xml:space="preserve">
Bis Alta
30 x 60
Tampo Pau Ferro
Ihnox Banho 
Assinada por Emerson Borges</t>
  </si>
  <si>
    <t>Bis Baixa</t>
  </si>
  <si>
    <t>Bis Baixa
30x45cm
Tampo Pau Ferro
Inox banho 
Assinada por Emerson 
Borges</t>
  </si>
  <si>
    <t>1-3k</t>
  </si>
  <si>
    <t xml:space="preserve">Boemia
</t>
  </si>
  <si>
    <t xml:space="preserve">VO
</t>
  </si>
  <si>
    <t xml:space="preserve">Boemia
0,25 x 0,25 x 0,43m
Detalhe Cobre
</t>
  </si>
  <si>
    <t>jan./17</t>
  </si>
  <si>
    <t>Aspen Baixa</t>
  </si>
  <si>
    <t>Aspen Baixa - 
0,50 x 0,46m
Tampo Laca 
Fosca S157;
Pés S157;
Vidro S157;</t>
  </si>
  <si>
    <t>Aspen Alta
0,60x0,50m
Tampo Met. Fosco Champagne
Pé Met. Fosco Champagne
Vidro Met. Champagne</t>
  </si>
  <si>
    <t>Aspen Alta
0,60x0,50m
Tampo Cinamomo
Lam Caramelo
Pés Laca Fosca S157</t>
  </si>
  <si>
    <t>Empréstimo Temporário</t>
  </si>
  <si>
    <t>3-5k</t>
  </si>
  <si>
    <t>Pignate</t>
  </si>
  <si>
    <t>Pignate
C.600  P.315 A.670
Carvalho Natural
Latonado 
Assinado por Ampezzan 
Maciel Arquitetos</t>
  </si>
  <si>
    <t>cliente Flávio Oliveira</t>
  </si>
  <si>
    <t xml:space="preserve">Prisma
</t>
  </si>
  <si>
    <t xml:space="preserve">VT
</t>
  </si>
  <si>
    <t>Prisma
MOD01
0,50 x 0,50 x 0,50m</t>
  </si>
  <si>
    <t>jun./17</t>
  </si>
  <si>
    <t>Criquet Alta</t>
  </si>
  <si>
    <t>Criquet Alta
Carvalho Natural
Latão gold 
Assinado por Ampezzan 
Maciel Arquitetos</t>
  </si>
  <si>
    <t>ABRIR AT</t>
  </si>
  <si>
    <t>Criquet Baixa</t>
  </si>
  <si>
    <t>Criquet Baixa 
0,575m x 0,43m x 0,555m
Carvalho Natural
Latão gold 
Assinado por Ampezzan 
Maciel Arquitetos</t>
  </si>
  <si>
    <t xml:space="preserve">Art
</t>
  </si>
  <si>
    <t xml:space="preserve">ANC
</t>
  </si>
  <si>
    <t>Art
0,51 x 0,45m
Base Nogueira Preta</t>
  </si>
  <si>
    <t>ago./19</t>
  </si>
  <si>
    <t xml:space="preserve">Aruanã
</t>
  </si>
  <si>
    <t xml:space="preserve">Aruanã
0,35 x 0,25m
Tampo Nogueira
Base Preta
</t>
  </si>
  <si>
    <t>Francesca</t>
  </si>
  <si>
    <t>Francesca
0,70m x 0,45m x 0,55m
Carvalho Natural
Latonado gold 
Assinado por
 Ampezzan  e maciel arquitetos</t>
  </si>
  <si>
    <t>Robert 
Acrilico</t>
  </si>
  <si>
    <t>ago./16</t>
  </si>
  <si>
    <t>Abrir AT
Riscada
Polir</t>
  </si>
  <si>
    <t>1k - 3k</t>
  </si>
  <si>
    <t xml:space="preserve">Tarragona
</t>
  </si>
  <si>
    <t xml:space="preserve">CE
</t>
  </si>
  <si>
    <t>Tarragona
0,45 x 0,45m
Tampo Marm Nero 
Marquina PT</t>
  </si>
  <si>
    <t xml:space="preserve">
AT 
Tampo Quebrado
valor do controller
R$5.307,00</t>
  </si>
  <si>
    <t>Tarragona
0,50 x 0,50m
Tampo Marm Nero 
Marquina PT</t>
  </si>
  <si>
    <t xml:space="preserve">
Precisar encontrar
o tampo
valor do controller
R$6.141,00</t>
  </si>
  <si>
    <t xml:space="preserve">Norma </t>
  </si>
  <si>
    <t>Norma 6602
1,00 x 0,72m
Laca Met Grafite Fosco
Vidro Metalizado Grafite</t>
  </si>
  <si>
    <t>1º PISO</t>
  </si>
  <si>
    <t>EB/ITAICI</t>
  </si>
  <si>
    <t xml:space="preserve">
PA03105</t>
  </si>
  <si>
    <t>Mesa Lateral Barney Alta 0,35 X 0,35 X 0,04 WOODSTONE COD 7583</t>
  </si>
  <si>
    <t>Jan/24</t>
  </si>
  <si>
    <t xml:space="preserve">
PA03106</t>
  </si>
  <si>
    <t>Mesa Lateral Barney Baixa 0,50 X 0,30 X 0,04 WOODSTONE COD 7581</t>
  </si>
  <si>
    <t>Arti</t>
  </si>
  <si>
    <t xml:space="preserve">13523C
[217988]
</t>
  </si>
  <si>
    <t>Duna 
 50X50X50
 MAD. NOCE
Estudio Arti</t>
  </si>
  <si>
    <t xml:space="preserve">13522C
[217990]
</t>
  </si>
  <si>
    <t xml:space="preserve">Duna 
60X60X60 
MAD. FREIJÓ NATURAL
Estudio Arti </t>
  </si>
  <si>
    <t xml:space="preserve">100.1563.51.02
</t>
  </si>
  <si>
    <t>LINHA CAFFÈ 
TAMPO NA LACA FENDI FOSCO
METAL NO GRAFITE 
assinado por Fabrício Roncca</t>
  </si>
  <si>
    <t>Mobilier</t>
  </si>
  <si>
    <t xml:space="preserve">  Opala - 
0,80x0,75x0,38 - 
Estrutura em aço carbono pintado
MARRON BARROCO
Tampo Perla Santana 
assinada por larissa diegoli </t>
  </si>
  <si>
    <t>Mesa Lateral Artêmis Preta 50cm diâmetro 54cm altura</t>
  </si>
  <si>
    <t>Out/24</t>
  </si>
  <si>
    <t>Mesa Lateral Afrodite Preta 60 diâmetro 46 altura</t>
  </si>
  <si>
    <t>PA03102</t>
  </si>
  <si>
    <t>Mesa Lateral Barney Baixa Verde Guatemala Acab. Golden COD. 7581</t>
  </si>
  <si>
    <t>PA03101</t>
  </si>
  <si>
    <t>Mesa Lateral Barney Alta Verde Guatemala Acab. Golden COD. 7583</t>
  </si>
  <si>
    <t>Mesa Lateral E36092C</t>
  </si>
  <si>
    <t>Noah</t>
  </si>
  <si>
    <t xml:space="preserve"> MESA APOIO NOAH  REF.66018  30X 74 INOX MÁRMORE: OLIMPUS POLIDO
PED.10564 04.04.23 NF 7226 08.07.23</t>
  </si>
  <si>
    <t xml:space="preserve">2o piso </t>
  </si>
  <si>
    <t>Santorini</t>
  </si>
  <si>
    <t>MESA  APOIO SANTORINI E66842 70 X62 GOLD FOSCO ESP.PRATA IM09
PED.8118 02.08.22</t>
  </si>
  <si>
    <t>ago/2023</t>
  </si>
  <si>
    <t>Cona</t>
  </si>
  <si>
    <t>MESA DE APOIO CONA REF. 60x64cm 28231 RC03   
PED.8801 21.09.22 NF 5703 04.11.22</t>
  </si>
  <si>
    <t>Toquio</t>
  </si>
  <si>
    <t>MESA  APOIO TOQUIO  REF. 3022 70 X 43  MADEIRA GOLD FOSCO -GO 01 AC10
PED. 11365 25.07.23 NF 7585 Rec. 30.08.23</t>
  </si>
  <si>
    <t>Tripé</t>
  </si>
  <si>
    <t>MESA APOIO TRIPE 60 ESPELHO BRONZE REF. 29967 100X 60</t>
  </si>
  <si>
    <t>Mesa
de
Centro</t>
  </si>
  <si>
    <t>EB
Rizzon
+
Itaici</t>
  </si>
  <si>
    <t>28920
28865</t>
  </si>
  <si>
    <t>Cavaletta 01
D110 
Base  Lamina Nogal
(1029)
+
 Tampo 
Marmore Preto Nero D110
(992 ou 1000)/ cod tb 992</t>
  </si>
  <si>
    <t>março/22</t>
  </si>
  <si>
    <t>2k - 4k</t>
  </si>
  <si>
    <t xml:space="preserve">Tabui
</t>
  </si>
  <si>
    <t>iummi</t>
  </si>
  <si>
    <t>Tabui
Rustico 
Base Aço Brutu</t>
  </si>
  <si>
    <t>fev./18</t>
  </si>
  <si>
    <t>Inox 126A</t>
  </si>
  <si>
    <t xml:space="preserve">SC
</t>
  </si>
  <si>
    <t>Aspen Redonda</t>
  </si>
  <si>
    <t>Aspen Alta
Redonda
80x32
Nogueira Espinhada
Pé Metalizado Fosco
Bronze</t>
  </si>
  <si>
    <t xml:space="preserve">Aspen Retangular
</t>
  </si>
  <si>
    <t>Aspen Retangular
2804
Bronze Met Fosco
Vidro Met Bronze
1,20 x 0,50m</t>
  </si>
  <si>
    <t xml:space="preserve">Mosa - Retangular
</t>
  </si>
  <si>
    <t xml:space="preserve">LA
</t>
  </si>
  <si>
    <t>Mosa - Retangular
MC0470
Tampo Nogueira Galv
Laca Preta</t>
  </si>
  <si>
    <t>março/17</t>
  </si>
  <si>
    <t>Fora de Linha</t>
  </si>
  <si>
    <t xml:space="preserve">Olivia
</t>
  </si>
  <si>
    <t>Olivia
0,90 x 0,45m
Recouro</t>
  </si>
  <si>
    <t>abril/19</t>
  </si>
  <si>
    <t>Conjunto c/ 2</t>
  </si>
  <si>
    <t>LAZZ</t>
  </si>
  <si>
    <t>Conjunto c/ 2 peças</t>
  </si>
  <si>
    <t>2016</t>
  </si>
  <si>
    <t>Incluir estoque no sistema
FORA DE LINHA</t>
  </si>
  <si>
    <t>Assistência Técnica</t>
  </si>
  <si>
    <t>Malta Alta</t>
  </si>
  <si>
    <t>Malta/ Chipre Alta
0,54m x 0,45m x 0,32m
Madeira Nogal</t>
  </si>
  <si>
    <t>AT aberta 16/10/23 FORA DE LINHA</t>
  </si>
  <si>
    <t>Malta Baixa</t>
  </si>
  <si>
    <t>Malta/ Chipre Baixa
0,54m x 0,45m x 0,28m
Madeira Nogal</t>
  </si>
  <si>
    <t>EB
SIER</t>
  </si>
  <si>
    <t>Mesa de centro Triz                 90 diam. x 28 alt.                    tampo Madeira Noce/ cod 8805</t>
  </si>
  <si>
    <t>mai/24</t>
  </si>
  <si>
    <t xml:space="preserve">100.1563.52.01
</t>
  </si>
  <si>
    <t>LINHA CAFFÉ
 MAD. NEF- NEUTROL FOSCO 
METAL NO GRAFITE 
assinada por fabrício roncca</t>
  </si>
  <si>
    <t xml:space="preserve"> BROTO
 2,16 X 1,08 X 0,30H 
ACABAMENTO LAMINA CARVALHO MEL
 assinada por Larissa Diegoli</t>
  </si>
  <si>
    <t>ÔNIX
1,80m 
ESTRUTURA EM AÇO CARBONO
 PRETO TAMPO EM MÁRMORE BRANCO 
asinada por Larissa Diegoli</t>
  </si>
  <si>
    <t>mesa
de
centroro</t>
  </si>
  <si>
    <t xml:space="preserve">
320024[59547]</t>
  </si>
  <si>
    <t>mesa de centro Zaha
tampo triangular
revestimento couro 
c/pesponto
70,5x70,5x42,0 altura
madeira jequitiba 
cor pecan
revestimento couro pull-up
marrom</t>
  </si>
  <si>
    <t>mesa
de
centro</t>
  </si>
  <si>
    <t xml:space="preserve">
320024[59548]</t>
  </si>
  <si>
    <t>mesa de centro Zaha
tampo triangular
maciço
89,3x87,8x35,00 altura
madeira: jequitiba
cor: pecan</t>
  </si>
  <si>
    <t>532.46.65</t>
  </si>
  <si>
    <t xml:space="preserve"> BEAN CAVA
 A390 C1245 P79
 ACABAMENTO NO CARVALHO CHIARO
METAL NA LACA CHAMPAGNE
 assinada Ampezzan Maciel Arquitetos</t>
  </si>
  <si>
    <t>fe./2024</t>
  </si>
  <si>
    <t>MC45698
TMA12158</t>
  </si>
  <si>
    <t xml:space="preserve"> Mariua baixa
 1,15 x P 1,15 x A 0,20 
base jateada em khusher preto 
tampo em marmore vitória régia</t>
  </si>
  <si>
    <t>MESA DE CENTRO
TMA12349</t>
  </si>
  <si>
    <t>Mariua alta
 L 0,53 x P 0,58 x A 0,25 
base jateada em Krusher preto 
tampo em marmore Raffaello</t>
  </si>
  <si>
    <t>Fenda
1,80x0,62x0,32h
Carvalho natural</t>
  </si>
  <si>
    <t>Club
MC15027</t>
  </si>
  <si>
    <t>OUT/16</t>
  </si>
  <si>
    <t>MESA  CENTRO TOQUIO REF. 3021 70X36 MADEIRA GOLD GO 01 AC10
PED.331172 26.02.21</t>
  </si>
  <si>
    <t>fev/2021</t>
  </si>
  <si>
    <t>Bios</t>
  </si>
  <si>
    <t>MESA CENTRO BIOS ORGANICA   120X80X23 ref. 25929N AC10
 PED.13282 Rec.22.05.24 NF 8992</t>
  </si>
  <si>
    <t>MESA CENTRO BIOS REF. 25928N AC10 (120 X 80 X 35)
 PED.13282 Rec.22.05.24 NF 8992</t>
  </si>
  <si>
    <t>MESA CENTRO BIOS REF. 25928N AC15 (120 X 80 X 35)
 PED. 13338 Rec.22.05.24 NF 8992</t>
  </si>
  <si>
    <t>Bug</t>
  </si>
  <si>
    <t xml:space="preserve"> MESA CENTRO BUG ref. 25927 AC10
PED 12106  10/10/2023</t>
  </si>
  <si>
    <t>Normandia</t>
  </si>
  <si>
    <t>MESA CENTRO NORMANDIA REF. 3341/35 70 X 35CM COR FERRO PTO MÁRMORE OP
PED. 10564 04.04.23 NF 7726 08.07.23</t>
  </si>
  <si>
    <t>JUL/2023</t>
  </si>
  <si>
    <t>MESA DE CENTRO NORMANDIA REF. 3345/28 48X48X21 MARMORE OP
PED. 10564 04.04.23 NF 7726 08.07.23</t>
  </si>
  <si>
    <t xml:space="preserve">MESSA CENTRO COSMOPOLITA -TP MADEIRA/RECOURO GOLD FOSCO-GO 01F AC10 MT51 REF.1858
PED 12106  10/10/2024 Rec. 30.11.23 NF 8107
</t>
  </si>
  <si>
    <t>OUT/2024</t>
  </si>
  <si>
    <t>Banquetas
Alta</t>
  </si>
  <si>
    <t xml:space="preserve">Blues Cast 
</t>
  </si>
  <si>
    <t>Blues Cast 
Tecido 1079</t>
  </si>
  <si>
    <t>jun./20</t>
  </si>
  <si>
    <t xml:space="preserve">Saiu de linha
</t>
  </si>
  <si>
    <t>Debora G2</t>
  </si>
  <si>
    <t>Debora 
G2</t>
  </si>
  <si>
    <t>out./18</t>
  </si>
  <si>
    <t>1º piso (baristrô)
OUTLET</t>
  </si>
  <si>
    <t xml:space="preserve">Helga 
Couro s/ Costura
</t>
  </si>
  <si>
    <t>Helga 
Couro s/ Costura
Estrutura Mel
EB6 cod 1152</t>
  </si>
  <si>
    <t>fev./19</t>
  </si>
  <si>
    <t>BARISTÔ</t>
  </si>
  <si>
    <t xml:space="preserve">Anamara 
</t>
  </si>
  <si>
    <t>Anamara 
Tecido 5293</t>
  </si>
  <si>
    <t>500+1k</t>
  </si>
  <si>
    <t xml:space="preserve">Grace
</t>
  </si>
  <si>
    <t xml:space="preserve">WA
</t>
  </si>
  <si>
    <t>Grace
Tecido 1522
Forest</t>
  </si>
  <si>
    <t>EB</t>
  </si>
  <si>
    <t>Banqueta Helga
sem costura 
madeira padrão, noce
+EB6 couro rustico avelã</t>
  </si>
  <si>
    <t>set/24</t>
  </si>
  <si>
    <t>Banqueta Farah mad. amendoa tec. 2067 H do ass. 0,70 ler observação</t>
  </si>
  <si>
    <t>nov/23</t>
  </si>
  <si>
    <t>Passar venda pela TCP</t>
  </si>
  <si>
    <t>Banqueta Farah 
Mad. amendoa tec. 2067 
H do ass. 0,70 
0,51x0,52x1,00h</t>
  </si>
  <si>
    <t>1 unid - 1º piso
1 unid - depósito</t>
  </si>
  <si>
    <t xml:space="preserve">
310110[65481]</t>
  </si>
  <si>
    <t>banqueta Angela
assento: estofado
modelo: bar
madeira jequitiba
cor:pecan
revestimento: couro luiz
fuga cor tabaco
metais: latão</t>
  </si>
  <si>
    <t>1 unid - 1º piso
1 unid - Depósito</t>
  </si>
  <si>
    <t xml:space="preserve">
310001[65486]</t>
  </si>
  <si>
    <t>banqueta Duda
modelo:Bar
assento: estofado
madeira jequitiba
cor: pecan
revestimento: couro luiz
fuga cor tabaco - 
sem capa metalica</t>
  </si>
  <si>
    <t>2 UNID - 2º Piso
1 UNID - Depósito</t>
  </si>
  <si>
    <t>Banqueta Queens Baixa PU Cinza Urban</t>
  </si>
  <si>
    <t>1 UNID - 2º Piso
2 UNID - Depósito</t>
  </si>
  <si>
    <t>Banqueta Vittorio Off-White</t>
  </si>
  <si>
    <t>out/24</t>
  </si>
  <si>
    <t>Banqueta Itajaí
Marrom Mogno</t>
  </si>
  <si>
    <t>Banqueta Rosário PU</t>
  </si>
  <si>
    <t>Mesa
Bistrô</t>
  </si>
  <si>
    <t xml:space="preserve">Mesa Quadrada
</t>
  </si>
  <si>
    <t>Mesa Gali  Quadrada
8001 
02 Ebano Fosco</t>
  </si>
  <si>
    <t>set./18</t>
  </si>
  <si>
    <t>Mesa bistrô</t>
  </si>
  <si>
    <t>1 UNID - 2º Piso
1 UNID - Depósito
OUTLET</t>
  </si>
  <si>
    <t>Mesa Gali 02 
acabamento castanho fosco</t>
  </si>
  <si>
    <t>set/18</t>
  </si>
  <si>
    <t>fora de linha</t>
  </si>
  <si>
    <t>mesa
bistrô</t>
  </si>
  <si>
    <t xml:space="preserve">
320010[61402]</t>
  </si>
  <si>
    <t>mesa Bailarina bar
tampo circular encabaçado 
para vidro 12mm(incluso)
padrão 80 cm diam. x
1,05 altura
madeira: jequitiba
cor: castanho</t>
  </si>
  <si>
    <t>Duda</t>
  </si>
  <si>
    <t>MESA BAR DUDA  REF. 26929 TEKA RIPADA IC29
Rec. 01.10.19</t>
  </si>
  <si>
    <t>out/2019</t>
  </si>
  <si>
    <t>Biombo/
Estante</t>
  </si>
  <si>
    <t>Estante Hub</t>
  </si>
  <si>
    <t>Spido
e
Reginato
LTDA</t>
  </si>
  <si>
    <t>Estante Hub
Tampo Natural Base
Preto</t>
  </si>
  <si>
    <t>dez./2017</t>
  </si>
  <si>
    <t>1º piso (baristro)</t>
  </si>
  <si>
    <t>70+</t>
  </si>
  <si>
    <t>Estante Grid</t>
  </si>
  <si>
    <t>28918
28917</t>
  </si>
  <si>
    <t xml:space="preserve">Estante Grid
2- Modulo Grid 
Vazio 140 (1533)
8- Modulo Grid
c/ Prateleira
1,40 Laminado Mandorda
(1536)
</t>
  </si>
  <si>
    <t>Painel Paris</t>
  </si>
  <si>
    <t>PAINEL PARIS MELAMINA PRETA - BASE ALTA REF. E85604PR 150X280CM
Rec. 01/10/2018</t>
  </si>
  <si>
    <t>out/2018</t>
  </si>
  <si>
    <t>Outros</t>
  </si>
  <si>
    <t>15-10k</t>
  </si>
  <si>
    <t>Mancebo Balloon</t>
  </si>
  <si>
    <t>Mancebo Balloon
Acab. Eucalipto, 
Mandorla
40x40x168 cod 1356</t>
  </si>
  <si>
    <t>Porta
Guarda-Chuva</t>
  </si>
  <si>
    <t>Porta Guarda-Chuva  
Balloon
40x40x105
Acab Eucalipto Mandorla cod 1357</t>
  </si>
  <si>
    <t>Cama Classic</t>
  </si>
  <si>
    <t>casalechi</t>
  </si>
  <si>
    <t>Cama de casal CLASSIC</t>
  </si>
  <si>
    <t>abr./21</t>
  </si>
  <si>
    <t>SIMMONS</t>
  </si>
  <si>
    <t>Colchão New Kansas 1,58x1,98</t>
  </si>
  <si>
    <t>AGOT/21</t>
  </si>
  <si>
    <t>5k-10k</t>
  </si>
  <si>
    <t>FLEX</t>
  </si>
  <si>
    <t>Colchão Charlotte 3 L BLA/25 193X203</t>
  </si>
  <si>
    <t>AGOST/21</t>
  </si>
  <si>
    <t>-1k</t>
  </si>
  <si>
    <t>Box Cinza Clara Neo OCICL/25 89X198</t>
  </si>
  <si>
    <t>Cabeceira Paradiso 
3701BR Queen 
TEC. 111 GP. A - 
 TAM 2060X1200X300 
(Colchão 1,58x1,98)</t>
  </si>
  <si>
    <t>FEV/20</t>
  </si>
  <si>
    <t>AT ABERTA /2021</t>
  </si>
  <si>
    <t>CBP/ KING KOIL</t>
  </si>
  <si>
    <t xml:space="preserve">
05SOSI00090-1001</t>
  </si>
  <si>
    <t>Sommier (box) Crystal King Koil A19
79x198 (2PEÇAS)</t>
  </si>
  <si>
    <t>Maio/2024</t>
  </si>
  <si>
    <t>05CMTP00001-1004</t>
  </si>
  <si>
    <t>Colchão W.Lux Crystal 2022 ENS KK A-44 158X198</t>
  </si>
  <si>
    <t>2ºPISO</t>
  </si>
  <si>
    <t>CBP/KING KOIL</t>
  </si>
  <si>
    <t>05CMPK00391-1007</t>
  </si>
  <si>
    <t>Colchão Arcadia ENS FIRM A-35 - 158x198</t>
  </si>
  <si>
    <t>JUNHO/2024</t>
  </si>
  <si>
    <t>05CMPK00368-1008</t>
  </si>
  <si>
    <t>Colchão Ruby Ens. Latex A-27 1,93x2,03 (King Size)
King Koil</t>
  </si>
  <si>
    <t>s</t>
  </si>
  <si>
    <t>POE 22/04/22</t>
  </si>
  <si>
    <t xml:space="preserve">  </t>
  </si>
  <si>
    <t>Cadeira Donatella PU
Preto</t>
  </si>
  <si>
    <t>Data da Encomenda: 16/07</t>
  </si>
  <si>
    <t>1ºpiso</t>
  </si>
  <si>
    <t>Mesa de jantar Bianca 
Diâmetro 1,60 
Base e tampo laminado 
 no amêndoa</t>
  </si>
  <si>
    <t>jun./2023</t>
  </si>
  <si>
    <t>ok</t>
  </si>
  <si>
    <t>Midi</t>
  </si>
  <si>
    <t>Midi
2,80m x 0,90m x 0,80m
Assento G0 SK093
Encosto G2 SK360
Assinado por Mila Rodrigues</t>
  </si>
  <si>
    <t>X</t>
  </si>
  <si>
    <t xml:space="preserve">Malta PU
</t>
  </si>
  <si>
    <t>MALTA</t>
  </si>
  <si>
    <t>abril/18</t>
  </si>
  <si>
    <t xml:space="preserve">Bebel
</t>
  </si>
  <si>
    <t>Bebel
Acabamento Ebano Ver
Couro Dejavul 03 (A1)
Couro Natural Bege</t>
  </si>
  <si>
    <t xml:space="preserve">ART
</t>
  </si>
  <si>
    <t>jul./21</t>
  </si>
  <si>
    <t xml:space="preserve">Kal Superior
</t>
  </si>
  <si>
    <t>Kal Superior
0,50 x 0,50 x 0,65m
Laca 18BR/m</t>
  </si>
  <si>
    <t xml:space="preserve">SI
</t>
  </si>
  <si>
    <t>*Imagem Ilustrativa</t>
  </si>
  <si>
    <t>SRC4476901</t>
  </si>
  <si>
    <t xml:space="preserve">Rubi 
com assento de 0,83m 
medida total de 2,93x0,95x1,58h
assento 1,01h
automatizado com touch 
couro cl 02 couro vintage cooper
</t>
  </si>
  <si>
    <t>Frida</t>
  </si>
  <si>
    <t xml:space="preserve">Frida
Tecido D35
Pé 1081
FORA DE LINHA
</t>
  </si>
  <si>
    <t>DE</t>
  </si>
  <si>
    <t xml:space="preserve">FORA DE LINHA
</t>
  </si>
  <si>
    <t>Chão
de
Loja</t>
  </si>
  <si>
    <t xml:space="preserve">Natal
</t>
  </si>
  <si>
    <t>Natal
1,20 x 1,20 x 0,30m
Laca Fosca S157
Vidro S157</t>
  </si>
  <si>
    <t>Rembrandt
2,60x0,90x0,78h
 sofá 02 braços 
couro texas ashey CL03 
Estúdio Artecouro</t>
  </si>
  <si>
    <t xml:space="preserve">malta giratória
0,63 x 0,70 x 0,94h
base na cor champagne 
dourado - w
linha 2000
tecido benson
</t>
  </si>
  <si>
    <t>MH</t>
  </si>
  <si>
    <t>TED Baixa</t>
  </si>
  <si>
    <t>Ted Baixa
0,70 x 0,70 x 0,32m
Névoa / MT11</t>
  </si>
  <si>
    <t>TED Alta</t>
  </si>
  <si>
    <t xml:space="preserve"> TED Alta
Névoa / MT11
0,70 x 0,70 x 0,40m</t>
  </si>
  <si>
    <t>Carmo Baixa</t>
  </si>
  <si>
    <t xml:space="preserve">Carmo Baixa
0,55m x 0,45 x 0,45m
Névoa / LC18 SB
</t>
  </si>
  <si>
    <t>Carmo</t>
  </si>
  <si>
    <t xml:space="preserve">Carmo Alta
0,55m x 0,45 x 0,55m
Névoa / LC18 SB
</t>
  </si>
  <si>
    <t xml:space="preserve">- </t>
  </si>
  <si>
    <t>Poltrona Poli 
couro areia CL1          
  0,93 X 0,99 X 0,85</t>
  </si>
  <si>
    <t>SRG4462345</t>
  </si>
  <si>
    <t>Rubi 
com assento de 0,83m
 medida total de  2,93x0,95x1,58h
assento 1,01h 
automatizado com touch 
couro cl 02 couro essense gray taupe</t>
  </si>
  <si>
    <t xml:space="preserve">Baruck 
</t>
  </si>
  <si>
    <t>Baruck 
3,00 x 0,97 x 0,80m
Bipartido
Tecido G-1016  
Braço 20CM</t>
  </si>
  <si>
    <t>50k +</t>
  </si>
  <si>
    <t xml:space="preserve">Z066
</t>
  </si>
  <si>
    <t>28221
28222
28223</t>
  </si>
  <si>
    <t>Z066 - 3m
Modulo
450/452/338
Couro 10YQ</t>
  </si>
  <si>
    <t xml:space="preserve">NAT
</t>
  </si>
  <si>
    <t>Debret</t>
  </si>
  <si>
    <t>29399
29407</t>
  </si>
  <si>
    <t>Debret
2,83 x 1,0 x 1,10
1,64 assento aberto
C01 
Gray light 
assinado por Estúdio Oune</t>
  </si>
  <si>
    <t>abril./23</t>
  </si>
  <si>
    <t xml:space="preserve">Lario 
</t>
  </si>
  <si>
    <t>Lario 
2,60 x 0,90 x 0,84m
Bipartido
Tecido F2025
Pés Corten</t>
  </si>
  <si>
    <t>TECIDO FORA DE LINHA</t>
  </si>
  <si>
    <t xml:space="preserve">Domus
2B medida total 2,30m 
Tec. 4602
Pés dourados w3 </t>
  </si>
  <si>
    <t>Lario 
2,40 x 0,90 x 0,84m
Bipartido
Tecido G1028
Pés Pretos</t>
  </si>
  <si>
    <t>Inox 
Tampo Vidro 93</t>
  </si>
  <si>
    <t xml:space="preserve">lee
0,50m x 0,36m x 0,65m
</t>
  </si>
  <si>
    <t>Goal
1,738m x 0,759m x 0,31m
Nogueira
Bronze Fosco</t>
  </si>
  <si>
    <t>Poltrona</t>
  </si>
  <si>
    <t>Revive Club
Vinho Escuro
604K70414
Cor 15ZA
Categoria 15</t>
  </si>
  <si>
    <t>Lisse
1,80m x 0,60m x 0,30m
Carvalho Castanho
Gold Fosco</t>
  </si>
  <si>
    <t>Tina Alta Girat.
Acab Nogueira
Tecido 420</t>
  </si>
  <si>
    <t xml:space="preserve">Biscotto
0,55m x 0,55m x 0,38m
Carvalho Castanho
Gold
</t>
  </si>
  <si>
    <t xml:space="preserve">Tami Titaneo
Grafite Prata
</t>
  </si>
  <si>
    <t xml:space="preserve">AT
</t>
  </si>
  <si>
    <t>Prete 
Tecido C 532
GP F 2,50m
Base em Aço Carbono
Revestido
 Lamina de Nogueira</t>
  </si>
  <si>
    <t xml:space="preserve">EB 
</t>
  </si>
  <si>
    <t xml:space="preserve">
Fora de Linha</t>
  </si>
  <si>
    <t>28765
28766
28767</t>
  </si>
  <si>
    <t>U076 - 3M Mod
450/452/338 - 
Couro 10
Tecido 10ZE - Fendi</t>
  </si>
  <si>
    <t>Salieri 
2.40x1.05x98 altura
Cor da base: Castanho
tecido 2194
profundade aberto 1.55</t>
  </si>
  <si>
    <t>LF</t>
  </si>
  <si>
    <t>28829
28831
28830</t>
  </si>
  <si>
    <t>Sofá Pillow 
Chaise Esq - CHE125
1,25x1,70x0,80m
Tecido Floss 5897 
Cor 99 EB1
+
Sofá Pillow Super 
Meio- SM125
1,25x1,10x0,80m
Tecido Floss 5897 
Cor 99 EB1
+
Sofá Pillow Super 
Meio Encosto 
Direito-SMED125
1,25X1,10X0,80M
Tecido Floss 5897 
Cor 99 EB1</t>
  </si>
  <si>
    <t>EB
Abarca</t>
  </si>
  <si>
    <t>Maria
2,50 x 1,20m
Ref 8924
Tampo Pérola c/ Vidro
Pé madeira</t>
  </si>
  <si>
    <t>(No controler estão 
errado os acab.)
Saiu de linha
? ALDA</t>
  </si>
  <si>
    <t>Ruth
Tecido Externo E95
Tecido Interno E80
Acab 1107</t>
  </si>
  <si>
    <t>Lif Média
0,45m x 0,30m x 0,57m
Nogueira 
Latão</t>
  </si>
  <si>
    <t>Lif Alta
0,45m x 0,30m x 0,61m
Laca Grafite Fosco
Latão</t>
  </si>
  <si>
    <t>...</t>
  </si>
  <si>
    <t>Mesa Cavaletta 02 D130
Tampo Nogueira
Acabamento Nogueira</t>
  </si>
  <si>
    <t>Estante Soft Slim
2,00 x 0,38 x 1,81m
CR EBN/ MT08SB</t>
  </si>
  <si>
    <t>Ópera Alta
1,125 x 1,113 x 0,30m
Tampo Laca Fosca S157
Acab Externo Pés 
Laca Fosca S157
Vidro Marm Bianco</t>
  </si>
  <si>
    <t>Ópera Baixa
0,925 x 0,913 x 0,28m
Tampo Laca Fosca S157
Pés Laca Fosca S157
Vidro S157</t>
  </si>
  <si>
    <t>Haero 
2,40 x 0,92 x 0,88m
3 Lugares
Couro CL01 areia</t>
  </si>
  <si>
    <t>Dinamo
2,00 x 0,47 x 0,76m
4 Portas
Pé Onix Metal
Tampo Nogueira</t>
  </si>
  <si>
    <t>Aspen Alta -
0,60 x 0,50m
Tampo Nogueira
Pés Met. Fosco Cinza</t>
  </si>
  <si>
    <t>Aspen Alta - 
0,60 x 0,50m
Tampo Cinamomo;
Lam Caramelo;
Pés Laca Fosca S157</t>
  </si>
  <si>
    <t>*Imagem Ilustrativa
ok 09/05</t>
  </si>
  <si>
    <t>Madri Alta 6803
0,55 x 0,63m
Acab. Nogueira
Base Met Grafite</t>
  </si>
  <si>
    <t>Piatto Alta
0,40 x 0,57m
Haste Preta
Detalhe Dourado
Tampo e Base
Imbuia Envelhecida</t>
  </si>
  <si>
    <t xml:space="preserve">*Imagem Ilustrativa
</t>
  </si>
  <si>
    <t>Piatto Baixo
0,40 x 0,52m
Haste Preta
Detalhe Dourado
Tampo e Base
Imbuia Envelhecida</t>
  </si>
  <si>
    <t>Flow 
2,60 x 1,20 x 0,76m
Tampo Laca Fosca S157
Acabamento base lyptus
Cor da base Mad.Nogueira
Vidro Marm. Bianco</t>
  </si>
  <si>
    <t xml:space="preserve">ID: 433055
</t>
  </si>
  <si>
    <t>Orla 
2,20 x 1,10 x 0,76m
Tampo Met Fosco Champ
Acabamento Nogueira
Lamina Nogueira
Vidro Met Champ
Pé Vidro Met Champ</t>
  </si>
  <si>
    <t>*Imagem Ilustrativa
FORA DE LINHA</t>
  </si>
  <si>
    <t>Ecco 
2,40 x 1,20 x 0,75m
Tampo Nogueira
Espinhada
Pé Nogueira</t>
  </si>
  <si>
    <t xml:space="preserve">Ecco 
</t>
  </si>
  <si>
    <t>Mesa De Jantar</t>
  </si>
  <si>
    <t>7k - 9k</t>
  </si>
  <si>
    <t>Poli Giratoria
0,93 x 0,99 x 0,85m
Couro Areia
Classe 01</t>
  </si>
  <si>
    <t xml:space="preserve">ok
No controller está 05/19
e está com estoque 0
</t>
  </si>
  <si>
    <t>Disponível</t>
  </si>
  <si>
    <t>Capri
Acab Laca Onix Met.</t>
  </si>
  <si>
    <t>Haero 
2,40 x 0,92 x 0,88m
3 Lugares
Couro CL01 gray light</t>
  </si>
  <si>
    <t xml:space="preserve"> Sofá Home</t>
  </si>
  <si>
    <t>-+.</t>
  </si>
  <si>
    <t>Centauros
240x111x100
Braços finos (9cm) 
Com fivela
Bipartido
Pronfudide Aberto:1,56 
tecido ext 2171
tecido int 2193</t>
  </si>
  <si>
    <t>29241
29242
29243
29244</t>
  </si>
  <si>
    <t>Velvet
3,54m x 1,22m x 0,90m alt
Profundidade aberto 1,78m
pé café
Tecido G3 SK3191
Automatizado</t>
  </si>
  <si>
    <t xml:space="preserve">Volare
2,93x1.03x1.00 alt
 Couro CL2
Essence Piltter
Assento 0,83
profundidade aberto 1.58
Com sistema touch
</t>
  </si>
  <si>
    <t>R$ 33.886,33</t>
  </si>
  <si>
    <t>40637
40638
40639</t>
  </si>
  <si>
    <t xml:space="preserve">Ibiza
2,93 x 1,03 x 1,04m 
(Aberto 1,53m)
Motorizado 
3 Modulos/
2 c/ USB + 
1 c/ indução
/Couro Areia CL01 </t>
  </si>
  <si>
    <t xml:space="preserve">AC 
</t>
  </si>
  <si>
    <t>P.11342 
09/12/21 
C. 14.244,92
*Foto Ilustrativa</t>
  </si>
  <si>
    <t>28762
28763
28764</t>
  </si>
  <si>
    <t>U076 - 3m 
Mod 450/452/338 
Couro 10 
Tecido 10YO</t>
  </si>
  <si>
    <t xml:space="preserve">NAT  
</t>
  </si>
  <si>
    <t>Desire
1,02m
Tecido 20207
Base Tecido 14304</t>
  </si>
  <si>
    <t>Poli
classe 3
wine 0,93 X 0,99 X 0,85</t>
  </si>
  <si>
    <t xml:space="preserve">Aqua
0,80x 0,85x 0,84
Cor green
classe 3
</t>
  </si>
  <si>
    <t>2 piso</t>
  </si>
  <si>
    <t xml:space="preserve">Sunny 
93x 98 x 1,05
CL1
Grey taupe
</t>
  </si>
  <si>
    <t>R$. 10.755</t>
  </si>
  <si>
    <t>R$. 10,755</t>
  </si>
  <si>
    <t>2 PISO</t>
  </si>
  <si>
    <t xml:space="preserve">Poltrona Volpi
Couro Copper CL2 0,91 X 0,82 X 0,78 assinado por Estúdio Oune </t>
  </si>
  <si>
    <t>60x60x43
CL2 
Grey Taupe</t>
  </si>
  <si>
    <t>R$ 2.528</t>
  </si>
  <si>
    <t>Puff Mai 
0,90 x 0,90 x 0,42cm
Couro Vintage Terracota
CL02</t>
  </si>
  <si>
    <t xml:space="preserve">
P.11342
C.1.698
*Imagem Ilustrativa
ok</t>
  </si>
  <si>
    <t>Samara c/ Braço
Frente 21
Costas F31
1047</t>
  </si>
  <si>
    <t>Renata
82x 56,4 x81h
3411CA
Palha Mad Nog/
Detalhe Met. 
Fosco Dourado/
Palha Nogueira</t>
  </si>
  <si>
    <t xml:space="preserve">Renata
</t>
  </si>
  <si>
    <t xml:space="preserve">Depósito
amostra
no
chão
de
loja
</t>
  </si>
  <si>
    <t>500+</t>
  </si>
  <si>
    <t xml:space="preserve">Imbiga
610001
tec. 1041
Espaldar Herval
 em palhinha
pés em madeira 
freijó
assento </t>
  </si>
  <si>
    <t>HERVAL</t>
  </si>
  <si>
    <t>58.20%</t>
  </si>
  <si>
    <t>CONTROLE ALDA</t>
  </si>
  <si>
    <t>Luiza s/ Braço
Tecido Ext D19
Tecido Int D35
Pé Imbuia 1047
Bege</t>
  </si>
  <si>
    <t>2k +</t>
  </si>
  <si>
    <t>Angela
Tecido D64 - Cinza
Pé Preto
Debrum E98</t>
  </si>
  <si>
    <t>ALDA</t>
  </si>
  <si>
    <t>Vendido</t>
  </si>
  <si>
    <t>Duna 
3801
Tecido 505
Pés Nogueira</t>
  </si>
  <si>
    <t>ok etiquetado
6 no 2º piso
2 no Depósito</t>
  </si>
  <si>
    <t>Juliana
Tecido D61 - Bege
Pé 1107 - Nogueira</t>
  </si>
  <si>
    <t>ok
FORA DE LINHA</t>
  </si>
  <si>
    <t>Barcelona
Preta</t>
  </si>
  <si>
    <t>Demonstração Alda
15 dias</t>
  </si>
  <si>
    <t>Olma 1,80
Altura de 0,76
Com tampo giratório
LC01BR
CRMT01</t>
  </si>
  <si>
    <t>Foster
Tampo Preto
Espelho Prata
Base Rose</t>
  </si>
  <si>
    <t>Madri Baixa 6804
0,45 x 0,51m
Acab Met 
Brilhoso Grafite;
Base Met Grafite</t>
  </si>
  <si>
    <t>Em Negociação
Cliente BMG - Alda
*Imagem Ilustrativa</t>
  </si>
  <si>
    <t>Mesa Lateral
Sofa Ardea
Marm Preto Nero</t>
  </si>
  <si>
    <t>NF5958
*Imagem Ilustrativa
No controller consta 2</t>
  </si>
  <si>
    <t>Austin</t>
  </si>
  <si>
    <t>Austin
D60cm/ H=0,60cm
Aço Carbono Champagne
Tampo e Vidro Champagne</t>
  </si>
  <si>
    <t>15 +</t>
  </si>
  <si>
    <t>Dylan 3,10m
Braço 20cm
3 Assentos 90cm
Tecido 4103/04</t>
  </si>
  <si>
    <t xml:space="preserve">ok etiquetado
</t>
  </si>
  <si>
    <t>Drop Alta
Tampo Laca 
Fosca S157;
Pé Met Fosco
Dourado; 
Vidro Marmore Bianco</t>
  </si>
  <si>
    <t>Drop Baixa
Tampo Laca 
Fosca S157;
Pé Met Fosco
Dourado; 
Vidro Marmore Bianco</t>
  </si>
  <si>
    <t>02/22</t>
  </si>
  <si>
    <t>2º Andar</t>
  </si>
  <si>
    <t>Fasano
2,30 x 0,91 x 1,10/1,60m
Tecido 20196</t>
  </si>
  <si>
    <t>ok Etiquetado</t>
  </si>
  <si>
    <t>15k +</t>
  </si>
  <si>
    <t>18064
18065</t>
  </si>
  <si>
    <t>Tratto  
L=2,52m/ P=1,18m 
Tecido 20196</t>
  </si>
  <si>
    <t>ok etiquetado</t>
  </si>
  <si>
    <t>Gallardo 3,20m
3 Modulos
(1B Esq 1,10m/
1B Dir 1,10/
SB 0,90cm)
GR 25; Tecido G1010</t>
  </si>
  <si>
    <t>10k - 12k</t>
  </si>
  <si>
    <t>Haero 
2,40 x 0,90 x 0,88m
3 Lugares
Couro CL01 Gray Light</t>
  </si>
  <si>
    <t>*Imagem Ilustrativa
Ok Etiquetado</t>
  </si>
  <si>
    <t>28929
28928</t>
  </si>
  <si>
    <t>Doble 
Tecido 20214
L=2,00m / s/ braço
Puff 1,00m</t>
  </si>
  <si>
    <t>10k +</t>
  </si>
  <si>
    <t>Cômoda
A266</t>
  </si>
  <si>
    <t xml:space="preserve">PH
</t>
  </si>
  <si>
    <t>Della/Sella Wood
Base e Tampo
Met Fosco Cinza</t>
  </si>
  <si>
    <t xml:space="preserve">TL
</t>
  </si>
  <si>
    <t xml:space="preserve"> Tampo era na
Lamina Nogueira 
e foi Reformado
</t>
  </si>
  <si>
    <t>28868
28869
28870</t>
  </si>
  <si>
    <t>Genius 
3,38 x 1,05 x 1,00 m
(Aberto 1,58m)
3 Modulos de 0,98m
Motorizado 
Couro Fendi Classe 01</t>
  </si>
  <si>
    <t>Mesa Barcelona
1,20 Ø 0,76m
TPO25mm
Redondo Chanfrado
(Base Cone 50) 73
Ref 8078-1</t>
  </si>
  <si>
    <t>4k - 6k</t>
  </si>
  <si>
    <t>Drop Baixa 8503
2,00 x 0,60 x 0,28m
Tampo Laca Fosca Preto;
Pé Met Dourado;
Vidro Marm Nero</t>
  </si>
  <si>
    <t>ID:461560
*Imagem Ilustrativa</t>
  </si>
  <si>
    <t>20k +</t>
  </si>
  <si>
    <t>28946
28947
28948</t>
  </si>
  <si>
    <t xml:space="preserve">Goya
2,87 x 0,95 x 0,78m
3 Modulos de 0,83m
Couro Areia CL01
</t>
  </si>
  <si>
    <t xml:space="preserve">ok etiquetado </t>
  </si>
  <si>
    <t>9k - 12k</t>
  </si>
  <si>
    <t>Haero 
2,40 x 0,90 x 0,88m
3 Lugares
Couro CL01 Fendi</t>
  </si>
  <si>
    <t xml:space="preserve">
*Imagem Ilustrativa</t>
  </si>
  <si>
    <t>Angela 
Tecido D35 - Off White
Pé 1044
Imbuia Riscada
Debrum G53</t>
  </si>
  <si>
    <t xml:space="preserve">8 1º piso 
ok
</t>
  </si>
  <si>
    <t>Veneza 
2,00 x 0,45 x 0,76m
Metalizado Fosco/ Bronze
Croco cor 04</t>
  </si>
  <si>
    <t>Abrir AT
Tampo riscado
ok</t>
  </si>
  <si>
    <t>Em AT</t>
  </si>
  <si>
    <t>5k - 7k</t>
  </si>
  <si>
    <t>Serena
0,70m x 0,65m x 0,80m
Nogueira
Tecido 1360</t>
  </si>
  <si>
    <t>Pedido 782788
21/06/22</t>
  </si>
  <si>
    <t>Sunny Giratoria
0,77 x 0,89 x 0,80m
G1022</t>
  </si>
  <si>
    <t>Devolução do Crosara</t>
  </si>
  <si>
    <t>Volpi
Marrom 
Classe 02</t>
  </si>
  <si>
    <t>*Imagem Ilustrativa 
01 no estoque 
no controller 
ok
Crosara</t>
  </si>
  <si>
    <t>Em Demonstração</t>
  </si>
  <si>
    <t>Fenice Palha 
Palha Nogueira
Madeira Nogueira 
Tec 503</t>
  </si>
  <si>
    <t xml:space="preserve">Buffet Noruega 
Aredondado 
Chumbo Metalizado
2,20 x 0,45 x 0,80m </t>
  </si>
  <si>
    <t xml:space="preserve">BC 
</t>
  </si>
  <si>
    <t>*Imagem Ilustrativa
ok</t>
  </si>
  <si>
    <t>Onda
2,00 x 0,45 x 0,45m
Acabamento Nogueira</t>
  </si>
  <si>
    <t>Havana
0,60 x 0,30 x 0,60m
Laca S157</t>
  </si>
  <si>
    <t>*Imagem Ilustrativa
Voltar p/ estoque
ok
Crosara</t>
  </si>
  <si>
    <t>Colombia Baixa
Red Nog Gol
0,61 x 0,61 x 0,63m</t>
  </si>
  <si>
    <t>*Imagem Ilustrativa
Crosara</t>
  </si>
  <si>
    <t>5k +</t>
  </si>
  <si>
    <t>Colombia Alta
Red Nog Gol
0,71 x 0,71 x 0,73m</t>
  </si>
  <si>
    <t>Gali 01
Castanho</t>
  </si>
  <si>
    <t>Taller
0,53m x  0,53m x 0,72m
Carvalho mel - Gold</t>
  </si>
  <si>
    <t>6k - 8k</t>
  </si>
  <si>
    <t>Atlanta - Redonda
∅1,24m/h=0,30m
Madeira Nogueira
Aço Corten
Ref 9496-6</t>
  </si>
  <si>
    <t>*Imagem Ilustrativa
Somente s/ vidro</t>
  </si>
  <si>
    <t xml:space="preserve">28487 
28488 
</t>
  </si>
  <si>
    <t>Fuzionale
3,40m
Tecido 14248
2 mod 1,20 c/ braço
1 mod 1,00 s/ braço</t>
  </si>
  <si>
    <r>
      <rPr>
        <b/>
        <sz val="10"/>
        <color theme="1"/>
        <rFont val="Arial"/>
      </rPr>
      <t>Em AT 12/2021</t>
    </r>
    <r>
      <rPr>
        <sz val="10"/>
        <color theme="1"/>
        <rFont val="Arial"/>
      </rPr>
      <t xml:space="preserve">
[não existe na DA
usar o MARSALA 
como ref 
(calcular 3 mod c/ braço)]
*Foto Ilustrativa
DEFEITUOSO</t>
    </r>
  </si>
  <si>
    <t>Arquelis
Eclipse
Tampo de Madeira</t>
  </si>
  <si>
    <t xml:space="preserve">MJ
</t>
  </si>
  <si>
    <t>Saiu de linha
Valor poe antigo</t>
  </si>
  <si>
    <t>Sofá 
Table</t>
  </si>
  <si>
    <t>Sofá Table Ellos
1,80 x 0,35 x 0,50m
Tampo Garrafa c/ 8
Suportes Reto Fosco
Ref - 4595-4</t>
  </si>
  <si>
    <t>Revive Casual
603Q70414
Cor 15CY 
Couro 15 azul</t>
  </si>
  <si>
    <t>NAT</t>
  </si>
  <si>
    <t>Cliente da Amanda
Douglas - Terras</t>
  </si>
  <si>
    <t>1k +</t>
  </si>
  <si>
    <t>Puff Brezza
4301PU
0,35 x 0,35 x 0,49m
Acab. Met 
Fosco Dourado 
Tecido 107</t>
  </si>
  <si>
    <t>Drop Alta 8503
2,00 x 0,60 x 0,32m
Tampo Laca Fosca Preto;
Pé Metalizado Dourado;
Vidro Preto;</t>
  </si>
  <si>
    <t>Helga 
Couro c/ Costura
EB6</t>
  </si>
  <si>
    <t>*Imagem Ilustrativa
Higor atualizou 15/09/22</t>
  </si>
  <si>
    <t>Buffet Padua
Off-White Gold
2,00 x 0,75 x 0,50m</t>
  </si>
  <si>
    <t xml:space="preserve">BO
</t>
  </si>
  <si>
    <t>Abrir AT 14/04/22
ok</t>
  </si>
  <si>
    <t>Samara s/ Braço
Frente F21
Atrás E95
1047</t>
  </si>
  <si>
    <t xml:space="preserve">
Tecido costa cadastrado
 errado - certo é E95
ok</t>
  </si>
  <si>
    <t xml:space="preserve">Vegga
0,60 x 0,35m
Rose </t>
  </si>
  <si>
    <t xml:space="preserve">ES
</t>
  </si>
  <si>
    <t>Mobi 
Pau Ferro Fosco
0,40 Ø X A 0,60</t>
  </si>
  <si>
    <t>6.5k - 9k</t>
  </si>
  <si>
    <t>Lario 
2,40 x 090 x 0,84m
Bipartido
Tecido G1016
Pés Pretos</t>
  </si>
  <si>
    <t xml:space="preserve">Viçosa Giratoria 
0,97 x 0,87 x 0,81m
Tecido C4009
</t>
  </si>
  <si>
    <t>*Analisar Descrição
*Imagem Ilustrativa
ok</t>
  </si>
  <si>
    <t>Doca 
ref 8464
Tecido EB3</t>
  </si>
  <si>
    <t>1k - 2k</t>
  </si>
  <si>
    <t>Maitê
Acab. Nogueira
Tecido 1006 Faixa 1
Tela Quadr. Ting Nogueira</t>
  </si>
  <si>
    <t>Set/21 
+ 
Março/22</t>
  </si>
  <si>
    <t>Conj Ardea 3
Tampo Verde 
Guatemala</t>
  </si>
  <si>
    <t>NF5958
*Imagem Ilustrativa
No controller consta 2
(divide por 3 
pra saber o preço de uma)</t>
  </si>
  <si>
    <t>Poli Giratoria
0,93 x 0,99 x 0,85m
Couro Off White
Classe 01</t>
  </si>
  <si>
    <t xml:space="preserve">Pedido 0012031
30/07/22
</t>
  </si>
  <si>
    <t>Zurique 
2.80 x 0,90 x 0,84m
Tecido DJ25159
Pé Preto
Cinza Escuro
(FX G1023)</t>
  </si>
  <si>
    <t>ok etiquetado ok</t>
  </si>
  <si>
    <t>Otto
2,00 x 1,00 x 0,76m
Tampo Laca Fosco
Pés Ext Laca Fosca
Cor Fendy
Vidro Fendy</t>
  </si>
  <si>
    <t>Grid
Amendoa
1,80 x 0,45 x 0,76m</t>
  </si>
  <si>
    <t>ok
VENDIDO</t>
  </si>
  <si>
    <t>Corpo
Estofada Nog
FN Palha FX A3
Cor Couro Caramelo</t>
  </si>
  <si>
    <t>*Imagem Ilustrativa
MARCA NATURALI
ok</t>
  </si>
  <si>
    <t>Lara - Fulltech
Automatizada 
Reclinável</t>
  </si>
  <si>
    <t>Pedido 2608
03/08/22</t>
  </si>
  <si>
    <t xml:space="preserve">Madison
couro classe 02
cor mostrada </t>
  </si>
  <si>
    <t>*poltrona do sergio Longem 
colocar no sistema</t>
  </si>
  <si>
    <t>28.680
28.681
28.682</t>
  </si>
  <si>
    <t>Velar 
Tecido Interno E300 
Tecido Externo A7017
Puff A7017</t>
  </si>
  <si>
    <t xml:space="preserve">
*Imagem Ilustrativa
ok</t>
  </si>
  <si>
    <t>Revive Lounge
605K70410
Cor 10BH
Categoria 10
Preto</t>
  </si>
  <si>
    <t>8k - 10k</t>
  </si>
  <si>
    <t>Balcão Tazz 01 
Laca Capputino 
c/ Pé Preto 
2,50x0,76m</t>
  </si>
  <si>
    <t xml:space="preserve">CG 
</t>
  </si>
  <si>
    <t>*Imagem Ilustrativa
no crosara</t>
  </si>
  <si>
    <t>Ted Baixa
0,50m x 0,50m x0,52m
Nogal</t>
  </si>
  <si>
    <t>Ted Alta
0,60m x 0,60m x 0,63m
Nogal</t>
  </si>
  <si>
    <t>Aurora - Redonda
Tampo Marchet. Nog;
Aço Corten;
Ref 4067-4
0,94D x 0,20A</t>
  </si>
  <si>
    <t>28796
28863</t>
  </si>
  <si>
    <t>Concrete
1,60 x 1,60m
Base Concrete 
Disforme 160
+
Tampo Mármore Branco
Matarazzo Concrete 
Disforme 160
(Est. base Lam Concreto)</t>
  </si>
  <si>
    <t xml:space="preserve">EB
Sier
+
Itaici
</t>
  </si>
  <si>
    <t>Helga c/ Costura
Cor Noce/ Couro Rupestre
EB6</t>
  </si>
  <si>
    <t>Volpi
0,91m x 0,82m x 0,78m
Marrom 
Couro Cooper
Classe 02</t>
  </si>
  <si>
    <t xml:space="preserve">Classica 
A731 </t>
  </si>
  <si>
    <t>Turnê
0,70 x 0,89 x 0,81m
tecido 300
nogueira</t>
  </si>
  <si>
    <t>Ardechi
2,12m x 0,47m x 0,75m
Carvalho mel
Gold Fosco</t>
  </si>
  <si>
    <t>Brunet</t>
  </si>
  <si>
    <t>8k +</t>
  </si>
  <si>
    <t>28798
28862</t>
  </si>
  <si>
    <t>Concrete Disforme 100
Base Mesa Centro
Laminada Damasco
(1087)
+
Tampo Marmore Branco
Matarazzo Centro
Concrete Disforme 100
(1028)</t>
  </si>
  <si>
    <t>EB
Sier
+
Itaici</t>
  </si>
  <si>
    <t>*Imagem Ilustrativa
No controller tem 2 no estoque
Preço atualizado 04/08/2022</t>
  </si>
  <si>
    <t>28797
28864</t>
  </si>
  <si>
    <t>Concrete Disforme 80
Base Mesa Centro
Laminada Damasco
(1075)
+
Tampo Marmore Limestone
Centro Concrete 
Disforme 80
(1006)</t>
  </si>
  <si>
    <t xml:space="preserve">*Imagem Ilustrativa
No controller tem 2 no estoque
</t>
  </si>
  <si>
    <t>Luisa c/ Amendoa
EB5</t>
  </si>
  <si>
    <t>*Imagem Ilustrativa
Preço Atualizado</t>
  </si>
  <si>
    <t>3k +</t>
  </si>
  <si>
    <t>Carrinho Chá Gold
1,16 x 0,46 x 0,80m
Estrutura Metal
Imbuia Envelhecido
Aço Corten</t>
  </si>
  <si>
    <t>Libel
0,60m x 0,60m x 0,65m
Carvalho Mel
Gold Fosco</t>
  </si>
  <si>
    <t>Lumi
Nogueira
Tecido CM138
GP02 - 0,80m</t>
  </si>
  <si>
    <t>Bella 
Acab. Nogueira
Tecido 422 Faixa 4</t>
  </si>
  <si>
    <t>Luna Up
Acab Nogueira
Tecido Ext 1020
Tecido Int 2001</t>
  </si>
  <si>
    <t>Boss
Onix Met 
ref 7706-9
1,81 x 0,81 x 0,33m</t>
  </si>
  <si>
    <t>Haero 
2,40 x 0,92 x 0,88m
3 Lugares
Couro CL01 negro</t>
  </si>
  <si>
    <t xml:space="preserve">*cores n 
confirmadas
*Imagem Ilustrativa
</t>
  </si>
  <si>
    <t>Ella
Tecido Interno 1022
Faixa 1
Tecido Externo 422
Faixa 4</t>
  </si>
  <si>
    <t>Tribeca
Balanço Cinza
Tecido 4066/05</t>
  </si>
  <si>
    <t xml:space="preserve">
Fora de linha
ok</t>
  </si>
  <si>
    <t>Dubai
7801
Madeira Nogueira
Tecido 700
ID: 420779</t>
  </si>
  <si>
    <t>ok etiquetado
*Imagem Ilustrativa</t>
  </si>
  <si>
    <t>Mesa Redonda 1,60m
Base Amendoa
T laminado
T amendoa</t>
  </si>
  <si>
    <t>10k - 15k</t>
  </si>
  <si>
    <t>Costine Quadrada
1,50 x 1,50 x 0,76m
Laca Padrão
Cor: Cromo Vidro</t>
  </si>
  <si>
    <t>Cômoda
0,83 x 1,10 x 0,48
A427</t>
  </si>
  <si>
    <t>Vernier 
2,60 x 1,00 x 0,75m
Couro Gray Light Classe 01</t>
  </si>
  <si>
    <t>Belle CF PF01
1.66X0.76
Acab Madeira Brilho</t>
  </si>
  <si>
    <t>Adamo
2,16m
2 mod 1,00m c/ braço
Tecido 14333 - Cinza escuro
Tecido braço  14304 -
Cinza escuro</t>
  </si>
  <si>
    <t>Sunny Giratoria
0,77 x 0,89 x 0,80m
Tecido D4004</t>
  </si>
  <si>
    <t>ok
conferir tecido</t>
  </si>
  <si>
    <t xml:space="preserve">29091
29092
</t>
  </si>
  <si>
    <t>Adamo
2,16m
2 mod 1,00m c/ braço
Tecido 14312 - Cinza claro
Tecido braço  14305 - 
Off White</t>
  </si>
  <si>
    <t>Flow
2,00 x 0,46 x 0,75m
Laca Fosca S157
Base Mad Nog
Vidro S157</t>
  </si>
  <si>
    <t>Abrir AT</t>
  </si>
  <si>
    <t>9k</t>
  </si>
  <si>
    <t>BANCO FLOW
Nogueira
1,60 x 0,45 x 0,46
tec 503b</t>
  </si>
  <si>
    <t>Bocca - Redonda
Conjunto 3 Peças;
1 Mesa Encaixe Nog;
2 Peças Laca H109 c/
Vidro;
1,70 x 0,90 x 0,25m</t>
  </si>
  <si>
    <t xml:space="preserve"> Driss 01
</t>
  </si>
  <si>
    <t>Mesa Lateral Driss 01
0,80 x 0,76m
Bronze c/ Espelho</t>
  </si>
  <si>
    <t>Saiu de Linha
PRIME</t>
  </si>
  <si>
    <t xml:space="preserve">Genius 
</t>
  </si>
  <si>
    <t>29053
29054
29055</t>
  </si>
  <si>
    <t>Genius 
3,38 x 1,05 x 1,00 m
(Aberto 1,58m)
3 Modulos de 0,98m
Motorizado 
Couro Off White Classe 01</t>
  </si>
  <si>
    <t>Roma
Tecido E18
Acab Imbuia
1047</t>
  </si>
  <si>
    <t xml:space="preserve">Star Croco 8222  
</t>
  </si>
  <si>
    <t>Star Croco 8222 
Rendoda
 1,60 x 1,60 x 0,76m
Acab. Met. Fosco
Tampo Bronze
Couro 08 Costurado
Vidro Marm Grigio
Prato Giratorio</t>
  </si>
  <si>
    <t>Acacia</t>
  </si>
  <si>
    <t>Acacia
0,76m x 0,83m x 0,79m
Madeira padrão, noce
EB7 camurça sand</t>
  </si>
  <si>
    <t>Capitólio</t>
  </si>
  <si>
    <t>Capitólio
1,20m x 0,48m x 0,80m
ébano
aço carbono mt01
preto</t>
  </si>
  <si>
    <t>BUFFET
ARDECHI</t>
  </si>
  <si>
    <t xml:space="preserve">Buffet Ardechi
2,12 x 47 x 75
CARV MEL
PÉS 
LACA GOLD
</t>
  </si>
  <si>
    <t>Spine</t>
  </si>
  <si>
    <t>Spine
 1,23m
jequitibá natural</t>
  </si>
  <si>
    <t>Syrah</t>
  </si>
  <si>
    <t>Syrah
1,96m x 0,42m x 0,65m
Nogueira/MT05
SB vidro incolor</t>
  </si>
  <si>
    <t>Biscotto</t>
  </si>
  <si>
    <t xml:space="preserve">Cittá Organica Baixa
1616x795x250
Nogueira
Lamina Nogueira
Acab. Pés Lyptus
Cor dos pés Nogueira
Acab. Base Metalizado F.
Bronze
</t>
  </si>
  <si>
    <t>Aspen Baixa - 
0,50 x 0,46m
Tampo Nogueira
Pés Champ.</t>
  </si>
  <si>
    <t xml:space="preserve"> PRIME</t>
  </si>
  <si>
    <t>Vuoto</t>
  </si>
  <si>
    <t>29258
29255
29259
29256
29257</t>
  </si>
  <si>
    <t>Vuotto
RE Couro Cinza
Tecido G0 SK0450
Assento s/ braço 157
Braço 0,23
Puff 102x102
Sumie 2,42 x 1,4 
Apoio separado 0,34x0,90</t>
  </si>
  <si>
    <t xml:space="preserve">Halo 03 </t>
  </si>
  <si>
    <t>Halo 03
160 x 66
Tampo Giratorio</t>
  </si>
  <si>
    <t>2 Piso</t>
  </si>
  <si>
    <t>Turna</t>
  </si>
  <si>
    <t>Turna
0,70m
Laca Metalizada Bronze 
Fosco;
Latonado; Com Vidro;</t>
  </si>
  <si>
    <t>Daki Madeira
Ebanizado</t>
  </si>
  <si>
    <t>Daki Madeira Ebanizado</t>
  </si>
  <si>
    <t>Volpi</t>
  </si>
  <si>
    <t>Volpi
cor cooper
vintage
classe 2
0,91 X 0,82 X 0,78</t>
  </si>
  <si>
    <t>Roma
Tecido D35</t>
  </si>
  <si>
    <t xml:space="preserve">Banco Vintage
</t>
  </si>
  <si>
    <t>Banco Vintage
Ref 500973P</t>
  </si>
  <si>
    <t xml:space="preserve">HA
</t>
  </si>
  <si>
    <t>PRIME</t>
  </si>
  <si>
    <t>Mesa 
Lateral
e de 
Apoio</t>
  </si>
  <si>
    <t xml:space="preserve">Depósito </t>
  </si>
  <si>
    <t>Árdea Aroga
Pedra Sabao</t>
  </si>
  <si>
    <t>outubro./22</t>
  </si>
  <si>
    <t xml:space="preserve">Elis Onix
</t>
  </si>
  <si>
    <t>Elis Onix
Tampo Preto Laca Preto</t>
  </si>
  <si>
    <t>SIerra</t>
  </si>
  <si>
    <t xml:space="preserve">
Saiu de linha
PRIME</t>
  </si>
  <si>
    <t xml:space="preserve">Ziggy - Redonda
</t>
  </si>
  <si>
    <t>Ziggy - 
Redonda 0,61D
Vidro Marm Nero
Laca Preto Fosco
Ref 8698-1LMV</t>
  </si>
  <si>
    <t>Ziggy - Red 61D
Vidro Marm Nero
Laca Preta Brilho
Ref 8698-2LCV</t>
  </si>
  <si>
    <t xml:space="preserve">
2 Piso</t>
  </si>
  <si>
    <t xml:space="preserve">Poli Giratoria
</t>
  </si>
  <si>
    <t>Poli 
0,93 x 0,99 x 0,85m
CAT. 03
Texas - Dark Wine</t>
  </si>
  <si>
    <t xml:space="preserve">Otto 7907
</t>
  </si>
  <si>
    <t>Otto 7907
2,80 x 1,20m
Acab. Nogueira 
Lam. Espinhada
Pé externo lan. nogueira
Pé interno preto fosco</t>
  </si>
  <si>
    <t xml:space="preserve">Less </t>
  </si>
  <si>
    <t>Sofá Less 2,70m
3 Lugares
Couro Rupestre EB6
Acabamento Laca Fosca
Marrom Escuro M101
2,70.x1,00x0,79H</t>
  </si>
  <si>
    <t xml:space="preserve">Encomenda </t>
  </si>
  <si>
    <t>Cadeira Helga
S/ BR c/ costura 
madeira padrão, noce
EB6 Couro Rústico Avelã</t>
  </si>
  <si>
    <t>Zia s/ Braço
Tecido Forn EB3
Undinese Fendi D055</t>
  </si>
  <si>
    <t>FORA DE LINHA
VER UM DESCONTO
COM ADILSON</t>
  </si>
  <si>
    <t>Stella</t>
  </si>
  <si>
    <t>Stella Giratória
0,75m x 0,76m x 0,83m
Base Preto
Tecido G0 SK0177</t>
  </si>
  <si>
    <t>Wind
motorizada 
Couro pacific CL1</t>
  </si>
  <si>
    <t xml:space="preserve">
agosto./2023</t>
  </si>
  <si>
    <t>Ramon
1B esq. 2,15 c/ ext.
1ass de 1m e 1 puff de 1m 
1B de 0,15
1B dir. 2,15m  
2ass de 1m e 1B 0,15
tec. 6200</t>
  </si>
  <si>
    <t>Aqua</t>
  </si>
  <si>
    <t xml:space="preserve">Biombo Ambar
</t>
  </si>
  <si>
    <t>Biombo Ambar
2,20 - Duplo</t>
  </si>
  <si>
    <t>Estante Hub Grande
Tampo Natural Base
Preto</t>
  </si>
  <si>
    <t>Estante
 Baristro</t>
  </si>
  <si>
    <t>Chaise Serena 
C/ 3 Almofadas Soltas
1 cor: Tecido 
Blend Grey EB2</t>
  </si>
  <si>
    <t xml:space="preserve">Corbel </t>
  </si>
  <si>
    <t>Corbel 1,60m
Preto Ebanizado
Latão</t>
  </si>
  <si>
    <t>Luisa</t>
  </si>
  <si>
    <t>28926
28912</t>
  </si>
  <si>
    <t>Luisa
Madeira Jequitiba
Mandorla
Couro Gomma 
Caramelo EB5
+
Almofada 
Luisa</t>
  </si>
  <si>
    <t>Desire</t>
  </si>
  <si>
    <t xml:space="preserve">Desire 2,6m 
tec. G2 SK2359   </t>
  </si>
  <si>
    <t>Cristaleira</t>
  </si>
  <si>
    <t xml:space="preserve">Fascinio
</t>
  </si>
  <si>
    <t>Fascino
5101BAR 90cm
Nogueira
Lamina Espinhada
Pé Preto Laca Fosca</t>
  </si>
  <si>
    <t xml:space="preserve">Balcão Vind
</t>
  </si>
  <si>
    <t>Balcão Vind
1,07m
Tecido: Parte 
0001/ESPC</t>
  </si>
  <si>
    <t xml:space="preserve">MONTRI
</t>
  </si>
  <si>
    <t>done</t>
  </si>
  <si>
    <t xml:space="preserve">Done
1,20m x 0,50m
pé dourado
laca met bronze
c/ vidro sobreposto
</t>
  </si>
  <si>
    <t>Compra errada da sierra
Incluir estoque no sistema</t>
  </si>
  <si>
    <t>Tora</t>
  </si>
  <si>
    <t>29237
29238</t>
  </si>
  <si>
    <t>Taro
 0,88 x 0,80 x 0,75
Puff 0,60 x 0,74 x 0,42m
metal preto
Corpo Tecido
G3  SK3191
Encosto
G6 SK6030</t>
  </si>
  <si>
    <t xml:space="preserve">Mesa Alta Hago
</t>
  </si>
  <si>
    <t>Mesa Alta Hago
Tampo Carvalho
Base Couro
Dourado</t>
  </si>
  <si>
    <t xml:space="preserve">Mesa Baixa Hago
</t>
  </si>
  <si>
    <t>Mesa Baixa Hago
0,40 x 0,63 x 0,40
Tampo Carvalho
Base Couro</t>
  </si>
  <si>
    <t xml:space="preserve">
</t>
  </si>
  <si>
    <t xml:space="preserve">Buffet Slim
</t>
  </si>
  <si>
    <t>Buffet Slin
Pé Chumbo Met
Imbuia Envelhecido
2,00 x 0,48 x 0,76m</t>
  </si>
  <si>
    <t xml:space="preserve">Hit 01
</t>
  </si>
  <si>
    <t>Hit 01
Laca Grafite</t>
  </si>
  <si>
    <t>sofá retrátil Play
1B esq. 1,20+ 1B dir. 1,20
tec. corpo 3603
Tec BÇ 4602
Tec. cinta 4603</t>
  </si>
  <si>
    <t>Gema</t>
  </si>
  <si>
    <t>Gema
2,96m x 0,93m x 0,85m
Base metal preto 
Lamina noce avelã
Tecido G8 SK831
Boucle                                                                   peça assinada João Demele</t>
  </si>
  <si>
    <t>U758</t>
  </si>
  <si>
    <t>27709
27707
27708</t>
  </si>
  <si>
    <t xml:space="preserve">U758 - 3m
Mod
450/452/338
Couro 10KS
</t>
  </si>
  <si>
    <t xml:space="preserve">
Fora de linha</t>
  </si>
  <si>
    <t xml:space="preserve">Aurora c/ Bandeja
</t>
  </si>
  <si>
    <t>Aurora c/ Bandeja
1,86 x 0,45 x 0,76m
Mad. Imbuia Env.
Pé Metal 
Cor Chumbo</t>
  </si>
  <si>
    <t xml:space="preserve">Aspen Alta
</t>
  </si>
  <si>
    <t xml:space="preserve">Aspen Alta 
0,60 x 0,50
Champagne Brilho
</t>
  </si>
  <si>
    <t xml:space="preserve">Haero 
</t>
  </si>
  <si>
    <t>Haero 
2,40 x 0,92 x 0,88m
3 Lugares
Couro CL01 AREIA</t>
  </si>
  <si>
    <t xml:space="preserve">
AC</t>
  </si>
  <si>
    <t>ag./23</t>
  </si>
  <si>
    <t>Dylan</t>
  </si>
  <si>
    <t>Dylan
3,10mx1.20x90 altura
Profundidade 1.65 aberto
3 assentos 90cm
Tecido 4103/04</t>
  </si>
  <si>
    <t>6 chão de piso
2 depósito</t>
  </si>
  <si>
    <t>Juliana
Costa Laminada nogueira
tec. D61 - Bege
Pé 1107 - nogueira</t>
  </si>
  <si>
    <t>SAIU DE LINHA</t>
  </si>
  <si>
    <t xml:space="preserve"> 1º piso 
</t>
  </si>
  <si>
    <t xml:space="preserve">Tina Alta Girat.
</t>
  </si>
  <si>
    <t xml:space="preserve"> 2 1º piso </t>
  </si>
  <si>
    <t xml:space="preserve">Ruth
</t>
  </si>
  <si>
    <t xml:space="preserve">Onda
1800X450X450
Acab. Cinamomo
Cor Caramelo
Madeira Lyptus
Cor pés: Caramelo
</t>
  </si>
  <si>
    <t>vendido Kris Crosara</t>
  </si>
  <si>
    <t>6 no 2º piso
2 no Depósito</t>
  </si>
  <si>
    <t xml:space="preserve">Agnes
</t>
  </si>
  <si>
    <t>Agnes
Acab. Nogueira
Palha quadriculada 
Ting. Nog.
Tecido 427 Faixa 4</t>
  </si>
  <si>
    <t>MIDI</t>
  </si>
  <si>
    <t>Midi
0,70m x 0,76m x 0,75m
Base e encosto metal café
Tecido G0 SK0453
Encosto recouro caramelo
Assinada por Mila Rodrigues</t>
  </si>
  <si>
    <t xml:space="preserve">Poltrona Artefacto giratória 
tec. Rozac Boucle cor prata
base cor titanio 
mesmo das cadeiras nora
</t>
  </si>
  <si>
    <t>Apgar
2,23 x 0,95 x 0,91
Couro area CL1</t>
  </si>
  <si>
    <t>3 1º piso 
3 Depósito</t>
  </si>
  <si>
    <t>Cadeira Farah  mad. amendoa tec. 1006 ler observação</t>
  </si>
  <si>
    <t>Mesa Domo  
Tampo orgânico 
2,20 x 1,30 
Base e tampo laminada 
amêndoa
 ler observação</t>
  </si>
  <si>
    <t xml:space="preserve">Active
</t>
  </si>
  <si>
    <t>Active
Castanho Bronze 
Base Preto</t>
  </si>
  <si>
    <t xml:space="preserve">
Saiu de linha
</t>
  </si>
  <si>
    <t xml:space="preserve">Zoe 
</t>
  </si>
  <si>
    <t xml:space="preserve">Zoe 
0,58 x 55 x 84h
Altura dos braços: 0,62
Acab. Nogueira
Tecido 1020
Faixa 01
</t>
  </si>
  <si>
    <t xml:space="preserve">Lario 
2,60 x 0,90 x 0,84m
Bipartido
Tecido G1029
Pés Pretos
Linho escuro esverdeado </t>
  </si>
  <si>
    <t>Yochii
1 chase 1B esq. 1,50
SB 1,50 c/ ext lado dir.
tec. 4110
largura total 3,50</t>
  </si>
  <si>
    <t xml:space="preserve">Marselha 
</t>
  </si>
  <si>
    <t>Marselha 
0,83 x 0,88 x 0,74m
GR65
Tecido 65.179
(C4010)
Pés Preto</t>
  </si>
  <si>
    <t>MAC poltrona couro cosmos silver CL02 Estúdio Oune</t>
  </si>
  <si>
    <t xml:space="preserve">Zurique 
</t>
  </si>
  <si>
    <t xml:space="preserve">Zurique 
2.80 x 0,90 x 0,84m
Bipartido
Tecido E3000 - cinza claro
Braço 15cm
Altura do assento 44cm  
Pés Grafite  </t>
  </si>
  <si>
    <t xml:space="preserve">
maio./23</t>
  </si>
  <si>
    <t xml:space="preserve">Helga c/ Costura
</t>
  </si>
  <si>
    <t>Helga c/ Costura
44x44x94H
Amendoa EB6</t>
  </si>
  <si>
    <t>Malha Alta</t>
  </si>
  <si>
    <t>Malha Alta
1,16m x 0,96m x 0,36m
névoa / MT11 prata</t>
  </si>
  <si>
    <t>Malha Baixa</t>
  </si>
  <si>
    <t>Malha Baixa
1,16 x 0,96M x 0,26m
Laca 18br / MT11 prata</t>
  </si>
  <si>
    <t>Slander</t>
  </si>
  <si>
    <t>Slander
0,66m x 0,66m x 0,62m
Carvalho Natural
Gold 
Assinado por Mirela 
Ampezzan</t>
  </si>
  <si>
    <t xml:space="preserve">fora de linha </t>
  </si>
  <si>
    <t>Florete</t>
  </si>
  <si>
    <t>Florete
0,65m x 0,65m x 0,60m
Carvalho Natural
Laca Cinza Fosco
Latão
Assinado por Mirela 
Ampezzan</t>
  </si>
  <si>
    <t xml:space="preserve">sofá retrátil Sleep
2,40 x 1,10 x 0,92h 
tecido 3163
</t>
  </si>
  <si>
    <t>3 no 2º piso
1 no Depósito</t>
  </si>
  <si>
    <t>Dila Madeira Mel</t>
  </si>
  <si>
    <t xml:space="preserve"> CEZANO
 TODA NA LACA CHAMPAGNE 
 A.300 C1600 P680 assinada Ampezzan Maciel Arquitetos</t>
  </si>
  <si>
    <t>Gazelle</t>
  </si>
  <si>
    <t xml:space="preserve">Gazelle
1,60m x 0,51m x 0,82m
Nogueira
Pés champanhe 
Assinado por Ampezzan 
Maciel Arquitetos
</t>
  </si>
  <si>
    <t xml:space="preserve">Visconde
780x400x750h
Bandejas laca nude
laca champagne 
Assinado por Ampezzan 
Maciel Arquitetos
</t>
  </si>
  <si>
    <t>Veines</t>
  </si>
  <si>
    <t>Veines
1,80m x 0,50m x 0,335m
Carvalho Mel
Laca Metalizada Fosco
Bronze
Assinado por Ampezzan 
Maciel Arquitetos</t>
  </si>
  <si>
    <t>28/09/2023 AT</t>
  </si>
  <si>
    <t>Lario 
2,40 x 0,90 x 0,84m
Bipartido
GR25
(tecido fora de linha)</t>
  </si>
  <si>
    <t>Croncrete</t>
  </si>
  <si>
    <t>Mesa lateal concrete
70,0 cm de diametro
59,0 cm de altura
tampo marmore Nero</t>
  </si>
  <si>
    <t>EB
SI</t>
  </si>
  <si>
    <t xml:space="preserve">Poltrona Poli 
0,93 x 0,99 x 0,85h
couro Dark Wine CL3    </t>
  </si>
  <si>
    <t>2 1º piso 
2 Depósito</t>
  </si>
  <si>
    <t xml:space="preserve">Volpi 
0,91 X 0,82 X 0,78H
couro estampa vintage copper cl 2  
Estúdio Oune </t>
  </si>
  <si>
    <t>Palmer</t>
  </si>
  <si>
    <t>Palmer
3,28x1,15x0.94 alt
Couro CL 01
Madras areia
Pés em aço
Profundidade regulavel 
aberto 1.33</t>
  </si>
  <si>
    <t>Videiras
Diametro Giratório
Diam 4606MJ 
DIam 1800x750
Acab. Cinamomo
Cor do tampo. Lamina Nat.
Acab. Giratório Cinamomo
Cor da base: Natural</t>
  </si>
  <si>
    <t>CADEIRA CORPO COM BRAÇO MAD. ACERO ENCOSTO NA PALHA NATURAL E ASS. NO COURO NATURAL OFF WHITE A2 assinada por Ronald Sasson</t>
  </si>
  <si>
    <t>Mesa de centro Triz           1,10 diam. x 33 alt. tampo Mármore woodstone/Madeira Noce</t>
  </si>
  <si>
    <t xml:space="preserve"> Machiatto Croco
 s/ assento
450X410X345
Madeira Lyptus
Cor Nogueira
Croco 03
Assinada por Vanessa
 Zattera</t>
  </si>
  <si>
    <t>Machiatto Courino 
C/ assento
450x410x430
Madeira lyptus 
Cor nogueira
TEC 710
Tec. assento 503
Assinada por Vanessa
 Zattera</t>
  </si>
  <si>
    <t>AT aberta dia 08/01/2024</t>
  </si>
  <si>
    <t>29398
29406</t>
  </si>
  <si>
    <t>Debret
2,83 x 1,0 x 1,10
1,64 assento aberto
C01 
Fendi
assinado por Estúdio Oune</t>
  </si>
  <si>
    <t xml:space="preserve">Flow 6204
</t>
  </si>
  <si>
    <t>Flow 6204
2,60 x 1,20 x 0,76h
Cor da base preto
Tampo laca Fosca Preto
Acab. base madeira lyptus
Vidro Marmorizado Nero</t>
  </si>
  <si>
    <t>deposito</t>
  </si>
  <si>
    <t>Cadeira Vittorio Off-White</t>
  </si>
  <si>
    <t>Zurique 
2,80 x 0,90 x 0,84m
Bipartido
Tecido G1028m
Pés Preto</t>
  </si>
  <si>
    <t>Alegra
526X560X1090
Madeira Lyptus
Cor nogueira
Tec. 301</t>
  </si>
  <si>
    <t>?</t>
  </si>
  <si>
    <t>VERNIER 2,6m
2,60 x 1,00 x 0,75m
Gray Lighr classe 01</t>
  </si>
  <si>
    <t>JANEIRO/22</t>
  </si>
  <si>
    <t>Trulli Alta
C.330 P.330 A.550
tampo lam. mad
mel / gold
Assinada por Walter Cuco</t>
  </si>
  <si>
    <t>Trulli Média
C.330 P.330 A.500
tampo lam. mad
mel / gold
Assinada por Walter Cuco</t>
  </si>
  <si>
    <t>MAC 
0,90 X 1,06 X 0,79
couro cosmos silver CL02 
Estúdio Oune</t>
  </si>
  <si>
    <t>Inox 126B</t>
  </si>
  <si>
    <t>Mesa de 
Centro</t>
  </si>
  <si>
    <t>Inox 126C</t>
  </si>
  <si>
    <t>HERI447945</t>
  </si>
  <si>
    <t>Heritage 
2,30x1,17x1,15h
couro savoy light grey CL2
assinado por Giovanni Ferrulli</t>
  </si>
  <si>
    <t>1 unid -  1º piso
2 unid - Depósito</t>
  </si>
  <si>
    <t>Haero 
2,40 x 0,92 x 0,88m
3 Lugares
Couro CL01 fendi</t>
  </si>
  <si>
    <t>Banqueta Bariloche PU
Preto</t>
  </si>
  <si>
    <t xml:space="preserve">Rotonda
borda 75º
3,00x1,18x0,76h
Tampo e base carvalho mel
canto oblongo 
assinada 
por Ampezzam 
Maciel Arquitetos
</t>
  </si>
  <si>
    <t xml:space="preserve">100.1620.50.04
</t>
  </si>
  <si>
    <t>mesa apoio Leaf
50 cm diametro 
acabamento madeira 
natural fosco/ avelã fosco
designer Bruno Faucz</t>
  </si>
  <si>
    <t>100.1620.50.08</t>
  </si>
  <si>
    <t>mesa de apoio Leaf
40 cm diametro
acabamento madeira
natural fosco/ avelã fosco
designer Bruno Faucz</t>
  </si>
  <si>
    <t>SRI4490789</t>
  </si>
  <si>
    <t>Rubi 
com assento de 0,83m
 medida total de 2,93x0,95x1,58h
assento 1,01h
automatizado com touch
 couro cl 02 couro cooper</t>
  </si>
  <si>
    <t xml:space="preserve">
005/22Z0M
E20PFMF/VTAP2589
</t>
  </si>
  <si>
    <t xml:space="preserve"> tapajos 
no pau ferro
 L1,50 x P 1,00 x A0,26
 tampo vidro </t>
  </si>
  <si>
    <t>Poltrona Volpi Couro Classe 2 
COR COPPER</t>
  </si>
  <si>
    <t>29584/ 29583</t>
  </si>
  <si>
    <t>sofá Champion
1B esq. 1,10 + SB0,9 + 
1B dir. 1,10 - medida final 3,1
Braço 0,20m
tec. 5011</t>
  </si>
  <si>
    <t>538.60.65</t>
  </si>
  <si>
    <t xml:space="preserve"> BEAN 
ACABAMENTO CINZA METAL NA LACA CHAMPAGNE 
C1245 P79 assinada Ampezzan Maciel Arquitetos</t>
  </si>
  <si>
    <t>Bonté</t>
  </si>
  <si>
    <t>537.65.65_219609</t>
  </si>
  <si>
    <t>Mesa de Centro Cezano 1,60x0,68x0,30 de altura, acabamento laca champagne</t>
  </si>
  <si>
    <t>Maite</t>
  </si>
  <si>
    <t>Mesa Maite 1,20
Altura de 0,77
Profundidade 1,20
Tampo tamburato chanfrado
com expressura de 40cm
Base Nogueira
Vidro Fendi
B fendi</t>
  </si>
  <si>
    <t>jan./23</t>
  </si>
  <si>
    <t>310126[65469]</t>
  </si>
  <si>
    <t xml:space="preserve">chaise Pitu balanço
mad: jequitiba
cor: castanho
revestimento: tec. Dino zolle
lisopapiro
cor do suporte: papiro
</t>
  </si>
  <si>
    <t>Soho</t>
  </si>
  <si>
    <t>SOFÁ 4 LUG. SOHO C/ALOMOFADA ENCOSTO REF. 27234  AC15 L-18052 PESP. CARAMELO  317 X 114 X 87
 PED. 13281 Rec. 22.05  NF 8992</t>
  </si>
  <si>
    <t xml:space="preserve"> sofà Home</t>
  </si>
  <si>
    <t>2ºpiso</t>
  </si>
  <si>
    <t>Rubi 
com assento de 0,83m
 medida total de 2,93x0,95x1,58h
assento 1,01h
automatizado com touch
 couro cl 02 couro essence iceberg</t>
  </si>
  <si>
    <t>potronas/ 
chaise</t>
  </si>
  <si>
    <t xml:space="preserve">
310118[63333]</t>
  </si>
  <si>
    <t>chaise Pitu c/almof. pequena
mad:jequitiba cor: castanho
revestimento couro pull-up 
marron cor do suporte</t>
  </si>
  <si>
    <t xml:space="preserve">
310120[63334]</t>
  </si>
  <si>
    <t>Puff Pitu
mad: jequitiba
cor: castanho
revestimento: couro pull-up
marron
cor do suporte: tabaco</t>
  </si>
  <si>
    <t>Veneza 
2,00 x 0,45 x 0,76m
laca metalizada bronze
Frente croco</t>
  </si>
  <si>
    <t>AT</t>
  </si>
  <si>
    <t>Chão 
de 
Loja</t>
  </si>
  <si>
    <t>Balloon 
1,20m
Altura de 0,77
Laminada EF9447</t>
  </si>
  <si>
    <t xml:space="preserve">
AT 05/05
* Verificar AT c/ Italo
At monitorada em 06/04/23</t>
  </si>
  <si>
    <t xml:space="preserve"> AT</t>
  </si>
  <si>
    <t>*Imagem Ilustrativa
Em AT
VERIFICAR C/ ITALO</t>
  </si>
  <si>
    <t>*Imagem Ilustrativa
Em AT</t>
  </si>
  <si>
    <t xml:space="preserve">Cora
0,57m x 0,57m x 0,785m
Madeira Damasco
EB3 Boucle vanilla
</t>
  </si>
  <si>
    <t>AT out/22
Ver AT c/ Italo</t>
  </si>
  <si>
    <t>*Imagem Ilustrativa
AT 
Tampo Quebrado
valor do controller
R$5.307,00</t>
  </si>
  <si>
    <t>*Imagem Ilustrativa
*Precisar encontrar
o tampo
valor do controller
R$6.141,00</t>
  </si>
  <si>
    <t xml:space="preserve">AT
*Imagem Ilustrativa
Fora de linha
</t>
  </si>
  <si>
    <t>28794
ou
28794</t>
  </si>
  <si>
    <t>Marselha 
0,83 x 0,88 x 0,74m
Tec G1023 
Pé Dourado Sweel</t>
  </si>
  <si>
    <t xml:space="preserve">LL 
</t>
  </si>
  <si>
    <t xml:space="preserve">AT
Cor errada
*Imagem Ilustrativa 
Gr 65 corpo D4010
Base Preto </t>
  </si>
  <si>
    <t>Abrir AT
14/04/2022
ok</t>
  </si>
  <si>
    <t xml:space="preserve">ID: 420511
Perguntar sobre AT c/ Italo
</t>
  </si>
  <si>
    <t>Carminha
0,75 x 0,75 x 0,85
Louro amendoa
TL Nat
Tec 1244
Pont dourada
Assinada por Henrique 
Steyer</t>
  </si>
  <si>
    <t>AT aberta 04/01/2024</t>
  </si>
  <si>
    <t xml:space="preserve">Poltrona Mel fixa
tec. ext. 4602
tec. int. 4516
</t>
  </si>
  <si>
    <t>POLTRONA HERA MAD. ACF AMÊNDOA CINAMOMO FOSCO TEC. A - 712 assinado por Fabrício Roncca</t>
  </si>
  <si>
    <t>AT ABERTA DIA 27/02/2024</t>
  </si>
  <si>
    <t>PUFF LINHA CAFFÈ TEC. A - 711 METAL NO GRAFITE assinado por Fabrício Roncca</t>
  </si>
  <si>
    <t>Chão
de loja</t>
  </si>
  <si>
    <t>BANCO CARMINHA PLUS 
0,52 x 0,52 x 0,35 
Louro amendoa
Tec 1245
Assinada por Henrique 
Steyer</t>
  </si>
  <si>
    <t>AT aberta em 08/01/2024</t>
  </si>
  <si>
    <t>Conjunto 
Lateral 
Ardea tampo 
marmore matarazzo</t>
  </si>
  <si>
    <t xml:space="preserve">AT ABERTA EM 28/03/23
</t>
  </si>
  <si>
    <t>*Imagem Ilustrativa
Saiu de linha
AT</t>
  </si>
  <si>
    <t>AT aberta 16/10/23</t>
  </si>
  <si>
    <t>Debret
2,83 x 1,0 x 1,10
1,64 assento aberto
C01 
Gray light</t>
  </si>
  <si>
    <t xml:space="preserve">Debret
2,83 x 1,0 x 1,10
1,64 assento aberto
C01 
Fendi
</t>
  </si>
  <si>
    <t>29347
29345
29346</t>
  </si>
  <si>
    <t xml:space="preserve">Oxy
2,73x1.05x1.00 alt
couro  CL1
Cor grey tauner
profundidade aberto 1.58
</t>
  </si>
  <si>
    <t>Chão
de
loja</t>
  </si>
  <si>
    <t>Haero 
2,40 x 0,92 x 0,88m
3 Lugares
Couro CL01 Off White</t>
  </si>
  <si>
    <t xml:space="preserve">
1 Sala da Dra Adriana</t>
  </si>
  <si>
    <t>Chão
 de Loja</t>
  </si>
  <si>
    <t>Chão de
Loja</t>
  </si>
  <si>
    <t>Poli 
0,93 x 0,99 x 0,85m
CAT. 03
Texas - Dark Wine</t>
  </si>
  <si>
    <t>29411
29414</t>
  </si>
  <si>
    <t>Sunny 
93x 98 x 1,05
+ 
Puff sunny
60x60x43
CL2 
Grey Taupe</t>
  </si>
  <si>
    <t xml:space="preserve">Viçosa Fixa 
</t>
  </si>
  <si>
    <t>Viçosa Fixa 
0,97 x 0,87 x 0,81m
Tecido Forn.
F2017</t>
  </si>
  <si>
    <t xml:space="preserve">Winn
</t>
  </si>
  <si>
    <t>Winn
7101CTL
0,80 x 0,40 x 1,84m
Nogueira
Espelho Prata 
Couro 08 Costurado</t>
  </si>
  <si>
    <t>Madrid</t>
  </si>
  <si>
    <t>29074
29075</t>
  </si>
  <si>
    <t>Madrid
2,70x1.18x88 altura
2 mod 1,35m
Couro areia CL1
abertura manual   
Profundidade aberto 1,75</t>
  </si>
  <si>
    <t xml:space="preserve">Mesa Lateral 
</t>
  </si>
  <si>
    <t>Mesa Lateral 
Inox 117BFE
Vidro Fendi</t>
  </si>
  <si>
    <t xml:space="preserve">Peralta GR </t>
  </si>
  <si>
    <t>Peralta GR 
G - 1020
C 55.125</t>
  </si>
  <si>
    <t xml:space="preserve">SITTI
</t>
  </si>
  <si>
    <t>Savona</t>
  </si>
  <si>
    <t xml:space="preserve">Savona
2,50x1.18X0.88 altura
Tecido G1016
2 Mod 1,20m c/ braço
profundidade aberto 1,75
</t>
  </si>
  <si>
    <t>Chão 
de
loja</t>
  </si>
  <si>
    <t xml:space="preserve">Passione 
</t>
  </si>
  <si>
    <t>Passione 
2,44 x 0,88 x 1,08m
3 Lugares
Tecido 25117
Pé Dourado</t>
  </si>
  <si>
    <t>Chão 
de
Loja</t>
  </si>
  <si>
    <t xml:space="preserve">Doble 
</t>
  </si>
  <si>
    <t>28774
28775
28778</t>
  </si>
  <si>
    <t>Doble 
Tecido 14310
Dir 2,22/ Esq 2,50
Puff 1,00X0,45X1,00</t>
  </si>
  <si>
    <t xml:space="preserve">Suprema
</t>
  </si>
  <si>
    <t>Suprema
2,00 x 0,45 x 0,76m
Acab. Metalizado 
Fosco Graf./
Det. Met. 
Fosco Dourado/
Vidro Met. Grafite</t>
  </si>
  <si>
    <t xml:space="preserve">Groupius </t>
  </si>
  <si>
    <t>Groupius 1,80m
Grafite
Fosco/Latão</t>
  </si>
  <si>
    <t xml:space="preserve">AT
Cor errada
Gr 65 corpo D4010
Base Preto </t>
  </si>
  <si>
    <t>Wind
motorizada 
Couro areia  CL1</t>
  </si>
  <si>
    <t>Cittá Organica Alta
907x837x350
Acab: Metalizado fosco
Bronze
Madeira lyptus
Vidro Met. Bronze</t>
  </si>
  <si>
    <t>Mesa 
de
Centro</t>
  </si>
  <si>
    <t xml:space="preserve">Ziggy - 
Redonda 0,91
Vidro Marm Nero
Laca Preto Fosco
</t>
  </si>
  <si>
    <t>Giovana Giratoria</t>
  </si>
  <si>
    <t xml:space="preserve"> Giovana Gitat.
0,71 x 0,73 x 75
1338
nogal
MT 09 titanio</t>
  </si>
  <si>
    <t>abri./2023</t>
  </si>
  <si>
    <t>Mesa conv Pilares
1,40 x 1,40 x 0,66
Laca 44 chumbo
ng nogal</t>
  </si>
  <si>
    <t>Dubai 
1,80 X 0,45 X 0,76</t>
  </si>
  <si>
    <t>fev./21</t>
  </si>
  <si>
    <t xml:space="preserve">AX Croco
</t>
  </si>
  <si>
    <t>AX Croco
2,00 x 0,45 x 0,78m
Ref 5903AP
Nogueira
Croco cor 10</t>
  </si>
  <si>
    <t xml:space="preserve">
Sala da Dra Adriana</t>
  </si>
  <si>
    <t>Val</t>
  </si>
  <si>
    <t>Lee
0,50 x 0,60 x 0,45m
Nogal / MT05</t>
  </si>
  <si>
    <t>SALA DRA ADRIANA</t>
  </si>
  <si>
    <t xml:space="preserve">Raymond/ 
Estocolmo
</t>
  </si>
  <si>
    <t>Raymond/ Estocolmo
1,65  2LLX 06  C612
Veludo Preto Capitoné</t>
  </si>
  <si>
    <t>jul./20</t>
  </si>
  <si>
    <t>ADRIANA PUERTES</t>
  </si>
  <si>
    <t>Norma 6602
1,00 x 0,72m
1D 
Laca Fosca S157
Vidro Marm Bianco</t>
  </si>
  <si>
    <t>fev./20</t>
  </si>
  <si>
    <t>Depoósito</t>
  </si>
  <si>
    <t>Giovana</t>
  </si>
  <si>
    <t xml:space="preserve">disponivel para emprestar </t>
  </si>
  <si>
    <t>POE 09/05/22</t>
  </si>
  <si>
    <t>Categoria</t>
  </si>
  <si>
    <t>Showr.</t>
  </si>
  <si>
    <t>Desc.</t>
  </si>
  <si>
    <t>Status</t>
  </si>
  <si>
    <t>SOFÁ
LIVING</t>
  </si>
  <si>
    <t>APGAR</t>
  </si>
  <si>
    <t xml:space="preserve"> 2,25 REV. COURO
CLASSE1
COURO AREIA</t>
  </si>
  <si>
    <t xml:space="preserve">Samara Slim 
</t>
  </si>
  <si>
    <t>Samara Slim 
2,40 x 1,20 x 0,76m
Tampo Madeira Nogal</t>
  </si>
  <si>
    <t>SOFÁ HOME</t>
  </si>
  <si>
    <t>DEBRET</t>
  </si>
  <si>
    <t xml:space="preserve">2,83 AUTOMATIZADO 
COURO GRAY
LIGHT
CLASSE 1
</t>
  </si>
  <si>
    <t xml:space="preserve">2,83 AUTOMATIZADO
REV.COURO
CLASSE1
FENDI
</t>
  </si>
  <si>
    <t>SUNNY</t>
  </si>
  <si>
    <t>COM PUFF
REVST COURO
CLASSE1
AREIA</t>
  </si>
  <si>
    <t>Mesa 
de 
jantar</t>
  </si>
  <si>
    <t>Louro amêndoa
2,80 larg
1,40 prof
0,76 alt</t>
  </si>
  <si>
    <t>SIER</t>
  </si>
  <si>
    <t>Mesa
de
Jantarr</t>
  </si>
  <si>
    <t>laca 44 chumbo
NG nogal
1,40 x 1,40 x 0,66</t>
  </si>
  <si>
    <t>Louro  Amendoa
tela natural
tec 1244
0,75 x 0,75 x 0,85
ponteira dourada</t>
  </si>
  <si>
    <t xml:space="preserve">Puff
</t>
  </si>
  <si>
    <t>Puff
Carminha</t>
  </si>
  <si>
    <t>Louro Amendoa
tec 1245
ponteira dourada
0,52 x 0,52 x 0,35</t>
  </si>
  <si>
    <t>Giratória
Nogal
MT 09 Titanio
1338
0,71 x 0,73 x 0,75</t>
  </si>
  <si>
    <t>SALIERI</t>
  </si>
  <si>
    <t>sofá retratil
largura 2,40</t>
  </si>
  <si>
    <t>Laform</t>
  </si>
  <si>
    <t>SOFA HOME</t>
  </si>
  <si>
    <t>CENTAUROS</t>
  </si>
  <si>
    <t>sofá retratil
largura 2,40 sofá retratil
l</t>
  </si>
  <si>
    <t>Aspen Alta - 
0,60 x 0,50m
Tampo Met. 
Fosco Champ;
Pé Met Fosco Champ;
Vidro Met Champ;</t>
  </si>
  <si>
    <t xml:space="preserve">Aspen Baixa 
</t>
  </si>
  <si>
    <t>Aspen Baixa 
0,50 x 0,46m
Tampo Nogueira
Pé Champ Met Fosco</t>
  </si>
  <si>
    <t>Banco Rolha
Brunello</t>
  </si>
  <si>
    <t xml:space="preserve">TA
</t>
  </si>
  <si>
    <t>ok AT</t>
  </si>
  <si>
    <t>Banco Rolha
Douro Superior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</si>
</sst>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164" formatCode="[$R$ -416]#,##0.00"/>
    <numFmt numFmtId="165" formatCode="mmm/yyyy"/>
    <numFmt numFmtId="166" formatCode="dd/mm/yy"/>
    <numFmt numFmtId="167" formatCode="mmmm/d"/>
    <numFmt numFmtId="168" formatCode="mmm/d"/>
    <numFmt numFmtId="169" formatCode="mmm/\ d"/>
    <numFmt numFmtId="170" formatCode="mmmm/yyyy"/>
    <numFmt numFmtId="171" formatCode="mm/yyyy"/>
    <numFmt numFmtId="172" formatCode="mmmm\.d"/>
    <numFmt numFmtId="173" formatCode="mmm\ /d"/>
    <numFmt numFmtId="174" formatCode="&quot;R$&quot;\ #,##0.00"/>
  </numFmts>
  <fonts count="49">
    <font>
      <sz val="10"/>
      <color rgb="FF000000"/>
      <name val="Arial"/>
      <scheme val="minor"/>
    </font>
    <font>
      <sz val="8"/>
      <color theme="1"/>
      <name val="Arial"/>
      <scheme val="minor"/>
    </font>
    <font>
      <b/>
      <sz val="10"/>
      <color theme="1"/>
      <name val="Arial"/>
      <scheme val="minor"/>
    </font>
    <font>
      <b/>
      <sz val="10"/>
      <color theme="1"/>
      <name val="Arial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10"/>
      <color theme="1"/>
      <name val="Arial"/>
    </font>
    <font>
      <sz val="10"/>
      <color rgb="FF000000"/>
      <name val="Arial"/>
    </font>
    <font>
      <sz val="10"/>
      <color theme="1"/>
      <name val="Arial"/>
    </font>
    <font>
      <sz val="10"/>
      <color rgb="FF000000"/>
      <name val="Arial"/>
      <scheme val="minor"/>
    </font>
    <font>
      <sz val="11"/>
      <color theme="1"/>
      <name val="Arial"/>
    </font>
    <font>
      <sz val="11"/>
      <color theme="1"/>
      <name val="Arial"/>
      <scheme val="minor"/>
    </font>
    <font>
      <sz val="11"/>
      <color rgb="FF000000"/>
      <name val="Arial"/>
    </font>
    <font>
      <b/>
      <sz val="10"/>
      <color theme="1"/>
      <name val="Arial"/>
    </font>
    <font>
      <sz val="10"/>
      <color rgb="FF000000"/>
      <name val="Arial"/>
    </font>
    <font>
      <sz val="9"/>
      <color rgb="FF7E3794"/>
      <name val="&quot;Google Sans Mono&quot;"/>
    </font>
    <font>
      <sz val="10"/>
      <color theme="1"/>
      <name val="Arial"/>
      <scheme val="minor"/>
    </font>
    <font>
      <strike/>
      <sz val="10"/>
      <color theme="1"/>
      <name val="Arial"/>
      <scheme val="minor"/>
    </font>
    <font>
      <sz val="11"/>
      <color theme="1"/>
      <name val="Calibri"/>
    </font>
    <font>
      <sz val="14"/>
      <color theme="1"/>
      <name val="Arial"/>
      <scheme val="minor"/>
    </font>
    <font>
      <strike/>
      <sz val="10"/>
      <color theme="1"/>
      <name val="Arial"/>
    </font>
    <font>
      <b/>
      <sz val="10"/>
      <color rgb="FF000000"/>
      <name val="Arial"/>
      <scheme val="minor"/>
    </font>
    <font>
      <sz val="11"/>
      <color rgb="FF000000"/>
      <name val="Arial"/>
      <scheme val="minor"/>
    </font>
    <font>
      <b/>
      <sz val="11"/>
      <color theme="1"/>
      <name val="Arial"/>
      <scheme val="minor"/>
    </font>
    <font>
      <b/>
      <sz val="10"/>
      <color rgb="FF000000"/>
      <name val="Arial"/>
    </font>
    <font>
      <sz val="10"/>
      <name val="Arial"/>
    </font>
    <font>
      <u/>
      <sz val="10"/>
      <color rgb="FF1155CC"/>
      <name val="Arial"/>
      <scheme val="minor"/>
    </font>
    <font>
      <b/>
      <strike/>
      <sz val="10"/>
      <color theme="1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sz val="9"/>
      <color theme="1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sz val="10"/>
      <color theme="1"/>
      <name val="Calibri"/>
    </font>
  </fonts>
  <fills count="25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A4C2F4"/>
        <bgColor rgb="FFA4C2F4"/>
      </patternFill>
    </fill>
    <fill>
      <patternFill patternType="solid">
        <fgColor rgb="FFB6D7A8"/>
        <bgColor rgb="FFB6D7A8"/>
      </patternFill>
    </fill>
    <fill>
      <patternFill patternType="solid">
        <fgColor rgb="FFD9D2E9"/>
        <bgColor rgb="FFD9D2E9"/>
      </patternFill>
    </fill>
    <fill>
      <patternFill patternType="solid">
        <fgColor rgb="FFFFE599"/>
        <bgColor rgb="FFFFE599"/>
      </patternFill>
    </fill>
    <fill>
      <patternFill patternType="solid">
        <fgColor theme="0"/>
        <bgColor theme="0"/>
      </patternFill>
    </fill>
    <fill>
      <patternFill patternType="solid">
        <fgColor rgb="FFF9CB9C"/>
        <bgColor rgb="FFF9CB9C"/>
      </patternFill>
    </fill>
    <fill>
      <patternFill patternType="solid">
        <fgColor rgb="FFEAD1DC"/>
        <bgColor rgb="FFEAD1DC"/>
      </patternFill>
    </fill>
    <fill>
      <patternFill patternType="solid">
        <fgColor rgb="FFEA9999"/>
        <bgColor rgb="FFEA9999"/>
      </patternFill>
    </fill>
    <fill>
      <patternFill patternType="solid">
        <fgColor rgb="FFD0E0E3"/>
        <bgColor rgb="FFD0E0E3"/>
      </patternFill>
    </fill>
    <fill>
      <patternFill patternType="solid">
        <fgColor rgb="FFD5A6BD"/>
        <bgColor rgb="FFD5A6BD"/>
      </patternFill>
    </fill>
    <fill>
      <patternFill patternType="solid">
        <fgColor rgb="FFC27BA0"/>
        <bgColor rgb="FFC27BA0"/>
      </patternFill>
    </fill>
    <fill>
      <patternFill patternType="solid">
        <fgColor rgb="FF76A5AF"/>
        <bgColor rgb="FF76A5AF"/>
      </patternFill>
    </fill>
    <fill>
      <patternFill patternType="solid">
        <fgColor rgb="FF6D9EEB"/>
        <bgColor rgb="FF6D9EEB"/>
      </patternFill>
    </fill>
    <fill>
      <patternFill patternType="solid">
        <fgColor rgb="FFBF9000"/>
        <bgColor rgb="FFBF9000"/>
      </patternFill>
    </fill>
    <fill>
      <patternFill patternType="solid">
        <fgColor rgb="FF00FF00"/>
        <bgColor rgb="FF00FF00"/>
      </patternFill>
    </fill>
    <fill>
      <patternFill patternType="solid">
        <fgColor rgb="FFFF0000"/>
        <bgColor rgb="FFFF0000"/>
      </patternFill>
    </fill>
    <fill>
      <patternFill patternType="solid">
        <fgColor rgb="FFF3F3F3"/>
        <bgColor rgb="FFF3F3F3"/>
      </patternFill>
    </fill>
    <fill>
      <patternFill patternType="solid">
        <fgColor rgb="FFF4CCCC"/>
        <bgColor rgb="FFF4CCCC"/>
      </patternFill>
    </fill>
    <fill>
      <patternFill patternType="solid">
        <fgColor rgb="FFD9D9D9"/>
        <bgColor rgb="FFD9D9D9"/>
      </patternFill>
    </fill>
    <fill>
      <patternFill patternType="solid">
        <fgColor rgb="FFB7B7B7"/>
        <bgColor rgb="FFB7B7B7"/>
      </patternFill>
    </fill>
    <fill>
      <patternFill patternType="solid">
        <fgColor rgb="FF999999"/>
        <bgColor rgb="FF999999"/>
      </patternFill>
    </fill>
  </fills>
  <borders count="1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/>
      <bottom/>
      <diagonal/>
    </border>
  </borders>
  <cellStyleXfs count="1">
    <xf numFmtId="0" fontId="0" fillId="0" borderId="0"/>
  </cellStyleXfs>
  <cellXfs count="622">
    <xf numFmtId="0" fontId="0" fillId="0" borderId="0" xfId="0" applyFont="1" applyAlignment="1"/>
    <xf numFmtId="0" fontId="1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10" fontId="2" fillId="0" borderId="3" xfId="0" applyNumberFormat="1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0" fontId="3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" fontId="2" fillId="0" borderId="1" xfId="0" applyNumberFormat="1" applyFont="1" applyBorder="1" applyAlignment="1">
      <alignment horizontal="center" vertical="center"/>
    </xf>
    <xf numFmtId="49" fontId="2" fillId="0" borderId="1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/>
    </xf>
    <xf numFmtId="10" fontId="2" fillId="3" borderId="1" xfId="0" applyNumberFormat="1" applyFont="1" applyFill="1" applyBorder="1" applyAlignment="1">
      <alignment horizontal="center" vertical="center"/>
    </xf>
    <xf numFmtId="164" fontId="4" fillId="0" borderId="1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/>
    </xf>
    <xf numFmtId="49" fontId="7" fillId="2" borderId="1" xfId="0" applyNumberFormat="1" applyFont="1" applyFill="1" applyBorder="1" applyAlignment="1">
      <alignment horizontal="center" vertical="center"/>
    </xf>
    <xf numFmtId="164" fontId="6" fillId="0" borderId="1" xfId="0" applyNumberFormat="1" applyFont="1" applyBorder="1" applyAlignment="1">
      <alignment horizontal="center" vertical="center"/>
    </xf>
    <xf numFmtId="10" fontId="6" fillId="3" borderId="1" xfId="0" applyNumberFormat="1" applyFont="1" applyFill="1" applyBorder="1" applyAlignment="1">
      <alignment horizontal="center" vertical="center"/>
    </xf>
    <xf numFmtId="164" fontId="8" fillId="0" borderId="1" xfId="0" applyNumberFormat="1" applyFont="1" applyBorder="1" applyAlignment="1">
      <alignment horizontal="center" vertical="center"/>
    </xf>
    <xf numFmtId="164" fontId="6" fillId="0" borderId="1" xfId="0" applyNumberFormat="1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5" fillId="0" borderId="5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1" fontId="5" fillId="0" borderId="5" xfId="0" applyNumberFormat="1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49" fontId="7" fillId="2" borderId="5" xfId="0" applyNumberFormat="1" applyFont="1" applyFill="1" applyBorder="1" applyAlignment="1">
      <alignment horizontal="center" vertical="center"/>
    </xf>
    <xf numFmtId="164" fontId="6" fillId="0" borderId="5" xfId="0" applyNumberFormat="1" applyFont="1" applyBorder="1" applyAlignment="1">
      <alignment horizontal="center" vertical="center"/>
    </xf>
    <xf numFmtId="10" fontId="6" fillId="3" borderId="5" xfId="0" applyNumberFormat="1" applyFont="1" applyFill="1" applyBorder="1" applyAlignment="1">
      <alignment horizontal="center" vertical="center"/>
    </xf>
    <xf numFmtId="164" fontId="8" fillId="0" borderId="5" xfId="0" applyNumberFormat="1" applyFont="1" applyBorder="1" applyAlignment="1">
      <alignment horizontal="center" vertical="center"/>
    </xf>
    <xf numFmtId="164" fontId="6" fillId="0" borderId="5" xfId="0" applyNumberFormat="1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 wrapText="1"/>
    </xf>
    <xf numFmtId="0" fontId="2" fillId="4" borderId="6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1" fontId="10" fillId="0" borderId="1" xfId="0" applyNumberFormat="1" applyFont="1" applyBorder="1" applyAlignment="1">
      <alignment horizontal="center" vertical="center" wrapText="1"/>
    </xf>
    <xf numFmtId="49" fontId="10" fillId="0" borderId="1" xfId="0" applyNumberFormat="1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/>
    </xf>
    <xf numFmtId="0" fontId="5" fillId="0" borderId="7" xfId="0" applyFont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2" fillId="5" borderId="8" xfId="0" applyFont="1" applyFill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1" fontId="5" fillId="0" borderId="8" xfId="0" applyNumberFormat="1" applyFont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49" fontId="5" fillId="0" borderId="8" xfId="0" applyNumberFormat="1" applyFont="1" applyBorder="1" applyAlignment="1">
      <alignment horizontal="center" vertical="center"/>
    </xf>
    <xf numFmtId="164" fontId="6" fillId="0" borderId="8" xfId="0" applyNumberFormat="1" applyFont="1" applyBorder="1" applyAlignment="1">
      <alignment horizontal="center" vertical="center"/>
    </xf>
    <xf numFmtId="10" fontId="6" fillId="3" borderId="8" xfId="0" applyNumberFormat="1" applyFont="1" applyFill="1" applyBorder="1" applyAlignment="1">
      <alignment horizontal="center" vertical="center"/>
    </xf>
    <xf numFmtId="164" fontId="8" fillId="0" borderId="8" xfId="0" applyNumberFormat="1" applyFont="1" applyBorder="1" applyAlignment="1">
      <alignment horizontal="center" vertical="center"/>
    </xf>
    <xf numFmtId="164" fontId="6" fillId="0" borderId="8" xfId="0" applyNumberFormat="1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1" fontId="5" fillId="0" borderId="4" xfId="0" applyNumberFormat="1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 wrapText="1"/>
    </xf>
    <xf numFmtId="49" fontId="12" fillId="2" borderId="1" xfId="0" applyNumberFormat="1" applyFont="1" applyFill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 wrapText="1"/>
    </xf>
    <xf numFmtId="0" fontId="11" fillId="0" borderId="4" xfId="0" applyFont="1" applyBorder="1" applyAlignment="1">
      <alignment horizontal="center" vertical="center"/>
    </xf>
    <xf numFmtId="164" fontId="10" fillId="0" borderId="4" xfId="0" applyNumberFormat="1" applyFont="1" applyBorder="1" applyAlignment="1">
      <alignment horizontal="center" vertical="center"/>
    </xf>
    <xf numFmtId="10" fontId="6" fillId="3" borderId="4" xfId="0" applyNumberFormat="1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 wrapText="1"/>
    </xf>
    <xf numFmtId="164" fontId="6" fillId="0" borderId="4" xfId="0" applyNumberFormat="1" applyFont="1" applyBorder="1" applyAlignment="1">
      <alignment horizontal="center" vertical="center"/>
    </xf>
    <xf numFmtId="0" fontId="11" fillId="0" borderId="4" xfId="0" applyFont="1" applyBorder="1" applyAlignment="1">
      <alignment horizontal="center" vertical="center" wrapText="1"/>
    </xf>
    <xf numFmtId="165" fontId="7" fillId="2" borderId="1" xfId="0" applyNumberFormat="1" applyFont="1" applyFill="1" applyBorder="1" applyAlignment="1">
      <alignment horizontal="center" vertical="center"/>
    </xf>
    <xf numFmtId="164" fontId="8" fillId="0" borderId="4" xfId="0" applyNumberFormat="1" applyFont="1" applyBorder="1" applyAlignment="1">
      <alignment horizontal="center" vertical="center"/>
    </xf>
    <xf numFmtId="164" fontId="6" fillId="0" borderId="4" xfId="0" applyNumberFormat="1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1" fontId="5" fillId="0" borderId="7" xfId="0" applyNumberFormat="1" applyFont="1" applyBorder="1" applyAlignment="1">
      <alignment horizontal="center" vertical="center"/>
    </xf>
    <xf numFmtId="49" fontId="12" fillId="2" borderId="5" xfId="0" applyNumberFormat="1" applyFont="1" applyFill="1" applyBorder="1" applyAlignment="1">
      <alignment horizontal="center" vertical="center"/>
    </xf>
    <xf numFmtId="164" fontId="6" fillId="0" borderId="7" xfId="0" applyNumberFormat="1" applyFont="1" applyBorder="1" applyAlignment="1">
      <alignment horizontal="center" vertical="center"/>
    </xf>
    <xf numFmtId="10" fontId="6" fillId="3" borderId="7" xfId="0" applyNumberFormat="1" applyFont="1" applyFill="1" applyBorder="1" applyAlignment="1">
      <alignment horizontal="center" vertical="center"/>
    </xf>
    <xf numFmtId="0" fontId="7" fillId="2" borderId="7" xfId="0" applyFont="1" applyFill="1" applyBorder="1" applyAlignment="1">
      <alignment horizontal="center" vertical="center" wrapText="1"/>
    </xf>
    <xf numFmtId="0" fontId="2" fillId="5" borderId="6" xfId="0" applyFont="1" applyFill="1" applyBorder="1" applyAlignment="1">
      <alignment horizontal="center" vertical="center"/>
    </xf>
    <xf numFmtId="49" fontId="10" fillId="0" borderId="2" xfId="0" applyNumberFormat="1" applyFont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13" fillId="6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1" fontId="8" fillId="0" borderId="1" xfId="0" applyNumberFormat="1" applyFont="1" applyBorder="1" applyAlignment="1">
      <alignment horizontal="center" vertical="center"/>
    </xf>
    <xf numFmtId="49" fontId="8" fillId="2" borderId="1" xfId="0" applyNumberFormat="1" applyFont="1" applyFill="1" applyBorder="1" applyAlignment="1">
      <alignment horizontal="center" vertical="center"/>
    </xf>
    <xf numFmtId="10" fontId="7" fillId="3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13" fillId="6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1" fontId="8" fillId="0" borderId="1" xfId="0" applyNumberFormat="1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49" fontId="8" fillId="2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1" fontId="6" fillId="0" borderId="1" xfId="0" applyNumberFormat="1" applyFont="1" applyBorder="1" applyAlignment="1">
      <alignment horizontal="center" vertical="center"/>
    </xf>
    <xf numFmtId="164" fontId="11" fillId="0" borderId="1" xfId="0" applyNumberFormat="1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49" fontId="7" fillId="0" borderId="1" xfId="0" applyNumberFormat="1" applyFont="1" applyBorder="1" applyAlignment="1">
      <alignment horizontal="center" vertical="center"/>
    </xf>
    <xf numFmtId="0" fontId="11" fillId="0" borderId="0" xfId="0" applyFont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1" fontId="11" fillId="0" borderId="1" xfId="0" applyNumberFormat="1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1" fontId="11" fillId="2" borderId="1" xfId="0" applyNumberFormat="1" applyFont="1" applyFill="1" applyBorder="1" applyAlignment="1">
      <alignment horizontal="center" vertical="center"/>
    </xf>
    <xf numFmtId="49" fontId="14" fillId="2" borderId="1" xfId="0" applyNumberFormat="1" applyFont="1" applyFill="1" applyBorder="1" applyAlignment="1">
      <alignment horizontal="center" vertical="center"/>
    </xf>
    <xf numFmtId="164" fontId="5" fillId="2" borderId="1" xfId="0" applyNumberFormat="1" applyFont="1" applyFill="1" applyBorder="1" applyAlignment="1">
      <alignment horizontal="center" vertical="center"/>
    </xf>
    <xf numFmtId="10" fontId="5" fillId="3" borderId="0" xfId="0" applyNumberFormat="1" applyFont="1" applyFill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1" fontId="5" fillId="8" borderId="1" xfId="0" applyNumberFormat="1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 wrapText="1"/>
    </xf>
    <xf numFmtId="49" fontId="14" fillId="8" borderId="1" xfId="0" applyNumberFormat="1" applyFont="1" applyFill="1" applyBorder="1" applyAlignment="1">
      <alignment horizontal="center" vertical="center"/>
    </xf>
    <xf numFmtId="164" fontId="5" fillId="8" borderId="1" xfId="0" applyNumberFormat="1" applyFont="1" applyFill="1" applyBorder="1" applyAlignment="1">
      <alignment horizontal="center" vertical="center"/>
    </xf>
    <xf numFmtId="0" fontId="5" fillId="8" borderId="0" xfId="0" applyFont="1" applyFill="1" applyAlignment="1">
      <alignment horizontal="center" vertical="center" wrapText="1"/>
    </xf>
    <xf numFmtId="0" fontId="13" fillId="7" borderId="1" xfId="0" applyFont="1" applyFill="1" applyBorder="1" applyAlignment="1">
      <alignment horizontal="center" vertical="center"/>
    </xf>
    <xf numFmtId="164" fontId="8" fillId="0" borderId="1" xfId="0" applyNumberFormat="1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10" fontId="5" fillId="3" borderId="1" xfId="0" applyNumberFormat="1" applyFont="1" applyFill="1" applyBorder="1" applyAlignment="1">
      <alignment horizontal="center" vertical="center"/>
    </xf>
    <xf numFmtId="49" fontId="5" fillId="8" borderId="1" xfId="0" applyNumberFormat="1" applyFont="1" applyFill="1" applyBorder="1" applyAlignment="1">
      <alignment horizontal="center" vertical="center"/>
    </xf>
    <xf numFmtId="49" fontId="7" fillId="8" borderId="1" xfId="0" applyNumberFormat="1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 wrapText="1"/>
    </xf>
    <xf numFmtId="0" fontId="7" fillId="8" borderId="0" xfId="0" applyFont="1" applyFill="1" applyAlignment="1">
      <alignment horizontal="center" vertical="center" wrapText="1"/>
    </xf>
    <xf numFmtId="0" fontId="5" fillId="8" borderId="1" xfId="0" applyFont="1" applyFill="1" applyBorder="1" applyAlignment="1">
      <alignment horizontal="center" vertical="center"/>
    </xf>
    <xf numFmtId="164" fontId="6" fillId="8" borderId="1" xfId="0" applyNumberFormat="1" applyFont="1" applyFill="1" applyBorder="1" applyAlignment="1">
      <alignment horizontal="center" vertical="center"/>
    </xf>
    <xf numFmtId="164" fontId="8" fillId="8" borderId="1" xfId="0" applyNumberFormat="1" applyFont="1" applyFill="1" applyBorder="1" applyAlignment="1">
      <alignment horizontal="center" vertical="center"/>
    </xf>
    <xf numFmtId="164" fontId="6" fillId="8" borderId="1" xfId="0" applyNumberFormat="1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 wrapText="1"/>
    </xf>
    <xf numFmtId="3" fontId="5" fillId="8" borderId="1" xfId="0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49" fontId="14" fillId="0" borderId="1" xfId="0" applyNumberFormat="1" applyFont="1" applyBorder="1" applyAlignment="1">
      <alignment horizontal="center" vertical="center"/>
    </xf>
    <xf numFmtId="0" fontId="11" fillId="8" borderId="1" xfId="0" applyFont="1" applyFill="1" applyBorder="1" applyAlignment="1">
      <alignment horizontal="center" vertical="center"/>
    </xf>
    <xf numFmtId="164" fontId="11" fillId="8" borderId="1" xfId="0" applyNumberFormat="1" applyFont="1" applyFill="1" applyBorder="1" applyAlignment="1">
      <alignment horizontal="center" vertical="center"/>
    </xf>
    <xf numFmtId="0" fontId="13" fillId="7" borderId="1" xfId="0" applyFont="1" applyFill="1" applyBorder="1" applyAlignment="1">
      <alignment horizontal="center" vertical="center"/>
    </xf>
    <xf numFmtId="0" fontId="15" fillId="2" borderId="0" xfId="0" applyFont="1" applyFill="1" applyAlignment="1">
      <alignment horizontal="center" vertical="center"/>
    </xf>
    <xf numFmtId="0" fontId="12" fillId="0" borderId="1" xfId="0" applyFont="1" applyBorder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13" fillId="7" borderId="5" xfId="0" applyFont="1" applyFill="1" applyBorder="1" applyAlignment="1">
      <alignment horizontal="center" vertical="center"/>
    </xf>
    <xf numFmtId="0" fontId="15" fillId="2" borderId="5" xfId="0" applyFont="1" applyFill="1" applyBorder="1" applyAlignment="1">
      <alignment horizontal="center" vertical="center"/>
    </xf>
    <xf numFmtId="1" fontId="5" fillId="0" borderId="5" xfId="0" applyNumberFormat="1" applyFont="1" applyBorder="1" applyAlignment="1">
      <alignment horizontal="center" vertical="center"/>
    </xf>
    <xf numFmtId="49" fontId="14" fillId="2" borderId="5" xfId="0" applyNumberFormat="1" applyFont="1" applyFill="1" applyBorder="1" applyAlignment="1">
      <alignment horizontal="center" vertical="center"/>
    </xf>
    <xf numFmtId="164" fontId="11" fillId="0" borderId="5" xfId="0" applyNumberFormat="1" applyFont="1" applyBorder="1" applyAlignment="1">
      <alignment horizontal="center" vertical="center"/>
    </xf>
    <xf numFmtId="10" fontId="5" fillId="3" borderId="5" xfId="0" applyNumberFormat="1" applyFont="1" applyFill="1" applyBorder="1" applyAlignment="1">
      <alignment horizontal="center" vertical="center"/>
    </xf>
    <xf numFmtId="0" fontId="7" fillId="0" borderId="5" xfId="0" applyFont="1" applyBorder="1" applyAlignment="1">
      <alignment horizontal="center" vertical="center" wrapText="1"/>
    </xf>
    <xf numFmtId="0" fontId="15" fillId="2" borderId="1" xfId="0" applyFont="1" applyFill="1" applyBorder="1" applyAlignment="1">
      <alignment horizontal="center" vertical="center"/>
    </xf>
    <xf numFmtId="0" fontId="13" fillId="7" borderId="8" xfId="0" applyFont="1" applyFill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15" fillId="2" borderId="8" xfId="0" applyFont="1" applyFill="1" applyBorder="1" applyAlignment="1">
      <alignment horizontal="center" vertical="center"/>
    </xf>
    <xf numFmtId="0" fontId="5" fillId="0" borderId="8" xfId="0" applyFont="1" applyBorder="1" applyAlignment="1">
      <alignment horizontal="center" vertical="center" wrapText="1"/>
    </xf>
    <xf numFmtId="49" fontId="14" fillId="2" borderId="8" xfId="0" applyNumberFormat="1" applyFont="1" applyFill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10" fontId="5" fillId="3" borderId="8" xfId="0" applyNumberFormat="1" applyFont="1" applyFill="1" applyBorder="1" applyAlignment="1">
      <alignment horizontal="center" vertical="center"/>
    </xf>
    <xf numFmtId="0" fontId="3" fillId="9" borderId="1" xfId="0" applyFont="1" applyFill="1" applyBorder="1" applyAlignment="1">
      <alignment horizontal="center" vertical="center"/>
    </xf>
    <xf numFmtId="0" fontId="3" fillId="9" borderId="1" xfId="0" applyFont="1" applyFill="1" applyBorder="1" applyAlignment="1">
      <alignment horizontal="center" vertical="center"/>
    </xf>
    <xf numFmtId="49" fontId="16" fillId="0" borderId="0" xfId="0" applyNumberFormat="1" applyFont="1" applyAlignment="1">
      <alignment horizontal="center" vertical="center"/>
    </xf>
    <xf numFmtId="164" fontId="12" fillId="2" borderId="1" xfId="0" applyNumberFormat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49" fontId="14" fillId="0" borderId="4" xfId="0" applyNumberFormat="1" applyFont="1" applyBorder="1" applyAlignment="1">
      <alignment horizontal="center" vertical="center"/>
    </xf>
    <xf numFmtId="164" fontId="11" fillId="0" borderId="4" xfId="0" applyNumberFormat="1" applyFont="1" applyBorder="1" applyAlignment="1">
      <alignment horizontal="center" vertical="center"/>
    </xf>
    <xf numFmtId="10" fontId="7" fillId="3" borderId="4" xfId="0" applyNumberFormat="1" applyFont="1" applyFill="1" applyBorder="1" applyAlignment="1">
      <alignment horizontal="center" vertical="center"/>
    </xf>
    <xf numFmtId="0" fontId="13" fillId="11" borderId="1" xfId="0" applyFont="1" applyFill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1" fontId="8" fillId="0" borderId="4" xfId="0" applyNumberFormat="1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49" fontId="8" fillId="2" borderId="4" xfId="0" applyNumberFormat="1" applyFont="1" applyFill="1" applyBorder="1" applyAlignment="1">
      <alignment horizontal="center" vertical="center"/>
    </xf>
    <xf numFmtId="164" fontId="8" fillId="0" borderId="4" xfId="0" applyNumberFormat="1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166" fontId="5" fillId="0" borderId="1" xfId="0" applyNumberFormat="1" applyFont="1" applyBorder="1" applyAlignment="1">
      <alignment horizontal="center" vertical="center" wrapText="1"/>
    </xf>
    <xf numFmtId="166" fontId="5" fillId="0" borderId="0" xfId="0" applyNumberFormat="1" applyFont="1" applyAlignment="1">
      <alignment horizontal="center" vertical="center" wrapText="1"/>
    </xf>
    <xf numFmtId="164" fontId="7" fillId="0" borderId="1" xfId="0" applyNumberFormat="1" applyFont="1" applyBorder="1" applyAlignment="1">
      <alignment horizontal="center" vertical="center"/>
    </xf>
    <xf numFmtId="10" fontId="7" fillId="3" borderId="0" xfId="0" applyNumberFormat="1" applyFont="1" applyFill="1" applyAlignment="1">
      <alignment horizontal="center" vertical="center"/>
    </xf>
    <xf numFmtId="0" fontId="8" fillId="2" borderId="1" xfId="0" applyFont="1" applyFill="1" applyBorder="1" applyAlignment="1">
      <alignment horizontal="center" vertical="center" wrapText="1"/>
    </xf>
    <xf numFmtId="0" fontId="8" fillId="2" borderId="0" xfId="0" applyFont="1" applyFill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10" fillId="0" borderId="4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1" fontId="11" fillId="0" borderId="4" xfId="0" applyNumberFormat="1" applyFont="1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 wrapText="1"/>
    </xf>
    <xf numFmtId="0" fontId="12" fillId="2" borderId="1" xfId="0" applyFont="1" applyFill="1" applyBorder="1" applyAlignment="1">
      <alignment horizontal="center" vertical="center" wrapText="1"/>
    </xf>
    <xf numFmtId="0" fontId="12" fillId="2" borderId="0" xfId="0" applyFont="1" applyFill="1" applyAlignment="1">
      <alignment horizontal="center" vertical="center" wrapText="1"/>
    </xf>
    <xf numFmtId="0" fontId="14" fillId="2" borderId="1" xfId="0" applyFont="1" applyFill="1" applyBorder="1" applyAlignment="1">
      <alignment horizontal="center" wrapText="1"/>
    </xf>
    <xf numFmtId="0" fontId="14" fillId="2" borderId="0" xfId="0" applyFont="1" applyFill="1" applyAlignment="1">
      <alignment horizontal="center" wrapText="1"/>
    </xf>
    <xf numFmtId="164" fontId="5" fillId="0" borderId="4" xfId="0" applyNumberFormat="1" applyFont="1" applyBorder="1" applyAlignment="1">
      <alignment horizontal="center" vertical="center"/>
    </xf>
    <xf numFmtId="10" fontId="5" fillId="3" borderId="4" xfId="0" applyNumberFormat="1" applyFont="1" applyFill="1" applyBorder="1" applyAlignment="1">
      <alignment horizontal="center" vertical="center"/>
    </xf>
    <xf numFmtId="164" fontId="5" fillId="0" borderId="7" xfId="0" applyNumberFormat="1" applyFont="1" applyBorder="1" applyAlignment="1">
      <alignment horizontal="center" vertical="center"/>
    </xf>
    <xf numFmtId="10" fontId="5" fillId="3" borderId="7" xfId="0" applyNumberFormat="1" applyFont="1" applyFill="1" applyBorder="1" applyAlignment="1">
      <alignment horizontal="center" vertical="center"/>
    </xf>
    <xf numFmtId="0" fontId="13" fillId="11" borderId="2" xfId="0" applyFont="1" applyFill="1" applyBorder="1" applyAlignment="1">
      <alignment horizontal="center" vertical="center"/>
    </xf>
    <xf numFmtId="0" fontId="8" fillId="0" borderId="9" xfId="0" applyFont="1" applyBorder="1" applyAlignment="1">
      <alignment horizontal="center" vertical="center"/>
    </xf>
    <xf numFmtId="164" fontId="6" fillId="0" borderId="1" xfId="0" applyNumberFormat="1" applyFont="1" applyBorder="1" applyAlignment="1">
      <alignment horizontal="center" vertical="center"/>
    </xf>
    <xf numFmtId="0" fontId="13" fillId="11" borderId="6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0" fontId="13" fillId="12" borderId="8" xfId="0" applyFont="1" applyFill="1" applyBorder="1" applyAlignment="1">
      <alignment horizontal="center" vertical="center"/>
    </xf>
    <xf numFmtId="0" fontId="8" fillId="0" borderId="9" xfId="0" applyFont="1" applyBorder="1" applyAlignment="1">
      <alignment vertical="center"/>
    </xf>
    <xf numFmtId="0" fontId="8" fillId="0" borderId="9" xfId="0" applyFont="1" applyBorder="1" applyAlignment="1">
      <alignment horizontal="center" vertical="center"/>
    </xf>
    <xf numFmtId="1" fontId="8" fillId="0" borderId="9" xfId="0" applyNumberFormat="1" applyFont="1" applyBorder="1" applyAlignment="1">
      <alignment horizontal="center" vertical="center"/>
    </xf>
    <xf numFmtId="164" fontId="10" fillId="0" borderId="9" xfId="0" applyNumberFormat="1" applyFont="1" applyBorder="1" applyAlignment="1">
      <alignment horizontal="center" vertical="center"/>
    </xf>
    <xf numFmtId="10" fontId="6" fillId="3" borderId="9" xfId="0" applyNumberFormat="1" applyFont="1" applyFill="1" applyBorder="1" applyAlignment="1">
      <alignment horizontal="center" vertical="center"/>
    </xf>
    <xf numFmtId="0" fontId="9" fillId="0" borderId="8" xfId="0" applyFont="1" applyBorder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2" fillId="13" borderId="1" xfId="0" applyFont="1" applyFill="1" applyBorder="1" applyAlignment="1">
      <alignment horizontal="center" vertical="center"/>
    </xf>
    <xf numFmtId="0" fontId="2" fillId="14" borderId="1" xfId="0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6" fillId="8" borderId="1" xfId="0" applyFont="1" applyFill="1" applyBorder="1" applyAlignment="1">
      <alignment horizontal="center" vertical="center"/>
    </xf>
    <xf numFmtId="0" fontId="2" fillId="14" borderId="5" xfId="0" applyFont="1" applyFill="1" applyBorder="1" applyAlignment="1">
      <alignment horizontal="center" vertical="center"/>
    </xf>
    <xf numFmtId="49" fontId="14" fillId="0" borderId="5" xfId="0" applyNumberFormat="1" applyFont="1" applyBorder="1" applyAlignment="1">
      <alignment horizontal="center" vertical="center"/>
    </xf>
    <xf numFmtId="164" fontId="10" fillId="0" borderId="5" xfId="0" applyNumberFormat="1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 wrapText="1"/>
    </xf>
    <xf numFmtId="0" fontId="13" fillId="12" borderId="1" xfId="0" applyFont="1" applyFill="1" applyBorder="1" applyAlignment="1">
      <alignment horizontal="center" vertical="center"/>
    </xf>
    <xf numFmtId="164" fontId="8" fillId="0" borderId="1" xfId="0" applyNumberFormat="1" applyFont="1" applyBorder="1" applyAlignment="1">
      <alignment horizontal="center" vertical="center"/>
    </xf>
    <xf numFmtId="10" fontId="8" fillId="3" borderId="1" xfId="0" applyNumberFormat="1" applyFont="1" applyFill="1" applyBorder="1" applyAlignment="1">
      <alignment horizontal="center" vertical="center"/>
    </xf>
    <xf numFmtId="0" fontId="2" fillId="15" borderId="8" xfId="0" applyFont="1" applyFill="1" applyBorder="1" applyAlignment="1">
      <alignment horizontal="center" vertical="center"/>
    </xf>
    <xf numFmtId="49" fontId="14" fillId="0" borderId="8" xfId="0" applyNumberFormat="1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 wrapText="1"/>
    </xf>
    <xf numFmtId="0" fontId="2" fillId="15" borderId="1" xfId="0" applyFont="1" applyFill="1" applyBorder="1" applyAlignment="1">
      <alignment horizontal="center" vertical="center"/>
    </xf>
    <xf numFmtId="0" fontId="20" fillId="0" borderId="4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1" fontId="10" fillId="0" borderId="4" xfId="0" applyNumberFormat="1" applyFont="1" applyBorder="1" applyAlignment="1">
      <alignment vertical="center"/>
    </xf>
    <xf numFmtId="49" fontId="12" fillId="2" borderId="1" xfId="0" applyNumberFormat="1" applyFont="1" applyFill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/>
    </xf>
    <xf numFmtId="49" fontId="10" fillId="0" borderId="1" xfId="0" applyNumberFormat="1" applyFont="1" applyBorder="1" applyAlignment="1">
      <alignment horizontal="center" vertical="center"/>
    </xf>
    <xf numFmtId="0" fontId="13" fillId="11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49" fontId="8" fillId="0" borderId="1" xfId="0" applyNumberFormat="1" applyFont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1" fontId="8" fillId="2" borderId="1" xfId="0" applyNumberFormat="1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164" fontId="10" fillId="2" borderId="1" xfId="0" applyNumberFormat="1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 wrapText="1"/>
    </xf>
    <xf numFmtId="0" fontId="14" fillId="2" borderId="0" xfId="0" applyFont="1" applyFill="1" applyAlignment="1">
      <alignment horizontal="center" vertical="center" wrapText="1"/>
    </xf>
    <xf numFmtId="164" fontId="14" fillId="2" borderId="0" xfId="0" applyNumberFormat="1" applyFont="1" applyFill="1" applyAlignment="1">
      <alignment horizontal="center" vertical="center"/>
    </xf>
    <xf numFmtId="49" fontId="8" fillId="8" borderId="1" xfId="0" applyNumberFormat="1" applyFont="1" applyFill="1" applyBorder="1" applyAlignment="1">
      <alignment horizontal="center" vertical="center"/>
    </xf>
    <xf numFmtId="0" fontId="11" fillId="8" borderId="1" xfId="0" applyFont="1" applyFill="1" applyBorder="1" applyAlignment="1">
      <alignment horizontal="center" vertical="center"/>
    </xf>
    <xf numFmtId="1" fontId="11" fillId="0" borderId="1" xfId="0" applyNumberFormat="1" applyFont="1" applyBorder="1" applyAlignment="1">
      <alignment horizontal="center" vertical="center" wrapText="1"/>
    </xf>
    <xf numFmtId="0" fontId="21" fillId="11" borderId="1" xfId="0" applyFont="1" applyFill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" fontId="22" fillId="0" borderId="1" xfId="0" applyNumberFormat="1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 wrapText="1"/>
    </xf>
    <xf numFmtId="164" fontId="22" fillId="0" borderId="1" xfId="0" applyNumberFormat="1" applyFont="1" applyBorder="1" applyAlignment="1">
      <alignment horizontal="center" vertical="center"/>
    </xf>
    <xf numFmtId="164" fontId="14" fillId="0" borderId="1" xfId="0" applyNumberFormat="1" applyFont="1" applyBorder="1" applyAlignment="1">
      <alignment horizontal="center" vertical="center"/>
    </xf>
    <xf numFmtId="164" fontId="7" fillId="0" borderId="1" xfId="0" applyNumberFormat="1" applyFont="1" applyBorder="1" applyAlignment="1">
      <alignment horizontal="center" vertical="center"/>
    </xf>
    <xf numFmtId="1" fontId="0" fillId="0" borderId="1" xfId="0" applyNumberFormat="1" applyFont="1" applyBorder="1" applyAlignment="1">
      <alignment horizontal="center" vertical="center"/>
    </xf>
    <xf numFmtId="164" fontId="0" fillId="0" borderId="1" xfId="0" applyNumberFormat="1" applyFont="1" applyBorder="1" applyAlignment="1">
      <alignment horizontal="center" vertical="center"/>
    </xf>
    <xf numFmtId="0" fontId="22" fillId="0" borderId="1" xfId="0" applyFont="1" applyBorder="1" applyAlignment="1">
      <alignment horizontal="center" vertical="center" wrapText="1"/>
    </xf>
    <xf numFmtId="49" fontId="5" fillId="0" borderId="1" xfId="0" applyNumberFormat="1" applyFont="1" applyBorder="1" applyAlignment="1">
      <alignment horizontal="center" vertical="center"/>
    </xf>
    <xf numFmtId="0" fontId="21" fillId="12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1" fontId="0" fillId="0" borderId="1" xfId="0" applyNumberFormat="1" applyFont="1" applyBorder="1" applyAlignment="1">
      <alignment horizontal="center" vertical="center"/>
    </xf>
    <xf numFmtId="10" fontId="0" fillId="3" borderId="1" xfId="0" applyNumberFormat="1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 wrapText="1"/>
    </xf>
    <xf numFmtId="164" fontId="18" fillId="0" borderId="1" xfId="0" applyNumberFormat="1" applyFont="1" applyBorder="1" applyAlignment="1">
      <alignment horizontal="center" vertical="center"/>
    </xf>
    <xf numFmtId="0" fontId="2" fillId="16" borderId="1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2" fillId="17" borderId="1" xfId="0" applyFont="1" applyFill="1" applyBorder="1" applyAlignment="1">
      <alignment horizontal="center" vertical="center"/>
    </xf>
    <xf numFmtId="0" fontId="23" fillId="17" borderId="1" xfId="0" applyFont="1" applyFill="1" applyBorder="1" applyAlignment="1">
      <alignment horizontal="center" vertical="center" wrapText="1"/>
    </xf>
    <xf numFmtId="10" fontId="11" fillId="3" borderId="1" xfId="0" applyNumberFormat="1" applyFont="1" applyFill="1" applyBorder="1" applyAlignment="1">
      <alignment horizontal="center" vertical="center"/>
    </xf>
    <xf numFmtId="0" fontId="24" fillId="12" borderId="1" xfId="0" applyFont="1" applyFill="1" applyBorder="1" applyAlignment="1">
      <alignment horizontal="center" vertical="center"/>
    </xf>
    <xf numFmtId="0" fontId="7" fillId="0" borderId="1" xfId="0" quotePrefix="1" applyFont="1" applyBorder="1" applyAlignment="1">
      <alignment horizontal="center" vertical="center"/>
    </xf>
    <xf numFmtId="0" fontId="13" fillId="12" borderId="5" xfId="0" applyFont="1" applyFill="1" applyBorder="1" applyAlignment="1">
      <alignment horizontal="center" vertical="center"/>
    </xf>
    <xf numFmtId="0" fontId="8" fillId="0" borderId="5" xfId="0" applyFont="1" applyBorder="1" applyAlignment="1">
      <alignment vertical="center"/>
    </xf>
    <xf numFmtId="0" fontId="8" fillId="0" borderId="5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/>
    </xf>
    <xf numFmtId="1" fontId="10" fillId="0" borderId="5" xfId="0" applyNumberFormat="1" applyFont="1" applyBorder="1" applyAlignment="1">
      <alignment horizontal="center" vertical="center" wrapText="1"/>
    </xf>
    <xf numFmtId="49" fontId="10" fillId="0" borderId="5" xfId="0" applyNumberFormat="1" applyFont="1" applyBorder="1" applyAlignment="1">
      <alignment horizontal="center" vertical="center"/>
    </xf>
    <xf numFmtId="10" fontId="8" fillId="3" borderId="5" xfId="0" applyNumberFormat="1" applyFont="1" applyFill="1" applyBorder="1" applyAlignment="1">
      <alignment horizontal="center" vertical="center"/>
    </xf>
    <xf numFmtId="0" fontId="13" fillId="12" borderId="1" xfId="0" applyFont="1" applyFill="1" applyBorder="1" applyAlignment="1">
      <alignment horizontal="center" vertical="center"/>
    </xf>
    <xf numFmtId="10" fontId="8" fillId="3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5" fillId="2" borderId="1" xfId="0" applyFont="1" applyFill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6" fillId="8" borderId="0" xfId="0" applyFont="1" applyFill="1" applyAlignment="1">
      <alignment horizontal="center" vertical="center"/>
    </xf>
    <xf numFmtId="0" fontId="7" fillId="2" borderId="0" xfId="0" applyFont="1" applyFill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167" fontId="7" fillId="2" borderId="1" xfId="0" applyNumberFormat="1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9" fontId="5" fillId="3" borderId="0" xfId="0" applyNumberFormat="1" applyFont="1" applyFill="1" applyAlignment="1">
      <alignment horizontal="center" vertical="center"/>
    </xf>
    <xf numFmtId="168" fontId="14" fillId="2" borderId="1" xfId="0" applyNumberFormat="1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7" fillId="2" borderId="4" xfId="0" applyFont="1" applyFill="1" applyBorder="1" applyAlignment="1">
      <alignment horizontal="center" vertical="center"/>
    </xf>
    <xf numFmtId="0" fontId="8" fillId="0" borderId="4" xfId="0" applyFont="1" applyBorder="1" applyAlignment="1">
      <alignment vertical="center"/>
    </xf>
    <xf numFmtId="0" fontId="8" fillId="8" borderId="4" xfId="0" applyFont="1" applyFill="1" applyBorder="1" applyAlignment="1">
      <alignment horizontal="center" vertical="center"/>
    </xf>
    <xf numFmtId="9" fontId="8" fillId="3" borderId="4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168" fontId="14" fillId="0" borderId="1" xfId="0" applyNumberFormat="1" applyFont="1" applyBorder="1" applyAlignment="1">
      <alignment horizontal="center" vertical="center"/>
    </xf>
    <xf numFmtId="167" fontId="14" fillId="0" borderId="1" xfId="0" applyNumberFormat="1" applyFont="1" applyBorder="1" applyAlignment="1">
      <alignment horizontal="center" vertical="center"/>
    </xf>
    <xf numFmtId="165" fontId="14" fillId="2" borderId="1" xfId="0" applyNumberFormat="1" applyFont="1" applyFill="1" applyBorder="1" applyAlignment="1">
      <alignment horizontal="center" vertical="center"/>
    </xf>
    <xf numFmtId="10" fontId="8" fillId="3" borderId="4" xfId="0" applyNumberFormat="1" applyFont="1" applyFill="1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168" fontId="7" fillId="2" borderId="1" xfId="0" applyNumberFormat="1" applyFont="1" applyFill="1" applyBorder="1" applyAlignment="1">
      <alignment horizontal="center" vertical="center"/>
    </xf>
    <xf numFmtId="168" fontId="5" fillId="0" borderId="1" xfId="0" applyNumberFormat="1" applyFont="1" applyBorder="1" applyAlignment="1">
      <alignment horizontal="center" vertical="center"/>
    </xf>
    <xf numFmtId="9" fontId="6" fillId="3" borderId="1" xfId="0" applyNumberFormat="1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26" fillId="0" borderId="0" xfId="0" applyFont="1" applyAlignment="1">
      <alignment horizontal="center" vertical="center"/>
    </xf>
    <xf numFmtId="168" fontId="8" fillId="0" borderId="1" xfId="0" applyNumberFormat="1" applyFont="1" applyBorder="1" applyAlignment="1">
      <alignment horizontal="center" vertical="center"/>
    </xf>
    <xf numFmtId="10" fontId="8" fillId="3" borderId="1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168" fontId="8" fillId="0" borderId="1" xfId="0" applyNumberFormat="1" applyFont="1" applyBorder="1" applyAlignment="1">
      <alignment horizontal="center" vertical="center"/>
    </xf>
    <xf numFmtId="9" fontId="8" fillId="3" borderId="1" xfId="0" applyNumberFormat="1" applyFont="1" applyFill="1" applyBorder="1" applyAlignment="1">
      <alignment horizontal="center" vertical="center"/>
    </xf>
    <xf numFmtId="0" fontId="27" fillId="0" borderId="1" xfId="0" applyFont="1" applyBorder="1" applyAlignment="1">
      <alignment horizontal="center" vertical="center"/>
    </xf>
    <xf numFmtId="1" fontId="7" fillId="2" borderId="1" xfId="0" applyNumberFormat="1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1" fontId="8" fillId="0" borderId="4" xfId="0" applyNumberFormat="1" applyFont="1" applyBorder="1" applyAlignment="1">
      <alignment horizontal="center" vertical="center"/>
    </xf>
    <xf numFmtId="168" fontId="8" fillId="2" borderId="4" xfId="0" applyNumberFormat="1" applyFont="1" applyFill="1" applyBorder="1" applyAlignment="1">
      <alignment horizontal="center" vertical="center"/>
    </xf>
    <xf numFmtId="10" fontId="8" fillId="3" borderId="4" xfId="0" applyNumberFormat="1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10" fontId="5" fillId="18" borderId="1" xfId="0" applyNumberFormat="1" applyFont="1" applyFill="1" applyBorder="1" applyAlignment="1">
      <alignment horizontal="center" vertical="center"/>
    </xf>
    <xf numFmtId="10" fontId="5" fillId="19" borderId="1" xfId="0" applyNumberFormat="1" applyFont="1" applyFill="1" applyBorder="1" applyAlignment="1">
      <alignment horizontal="center" vertical="center"/>
    </xf>
    <xf numFmtId="167" fontId="14" fillId="2" borderId="1" xfId="0" applyNumberFormat="1" applyFont="1" applyFill="1" applyBorder="1" applyAlignment="1">
      <alignment horizontal="center" vertical="center"/>
    </xf>
    <xf numFmtId="10" fontId="6" fillId="0" borderId="1" xfId="0" applyNumberFormat="1" applyFont="1" applyBorder="1" applyAlignment="1">
      <alignment horizontal="center" vertical="center"/>
    </xf>
    <xf numFmtId="10" fontId="5" fillId="0" borderId="1" xfId="0" applyNumberFormat="1" applyFont="1" applyBorder="1" applyAlignment="1">
      <alignment horizontal="center" vertical="center"/>
    </xf>
    <xf numFmtId="0" fontId="28" fillId="0" borderId="9" xfId="0" applyFont="1" applyBorder="1" applyAlignment="1">
      <alignment horizontal="center" vertical="center"/>
    </xf>
    <xf numFmtId="9" fontId="5" fillId="0" borderId="1" xfId="0" applyNumberFormat="1" applyFont="1" applyBorder="1" applyAlignment="1">
      <alignment horizontal="center" vertical="center"/>
    </xf>
    <xf numFmtId="0" fontId="29" fillId="0" borderId="1" xfId="0" applyFont="1" applyBorder="1" applyAlignment="1">
      <alignment horizontal="center" vertical="center"/>
    </xf>
    <xf numFmtId="168" fontId="7" fillId="0" borderId="1" xfId="0" applyNumberFormat="1" applyFont="1" applyBorder="1" applyAlignment="1">
      <alignment horizontal="center" vertical="center"/>
    </xf>
    <xf numFmtId="164" fontId="7" fillId="2" borderId="1" xfId="0" applyNumberFormat="1" applyFont="1" applyFill="1" applyBorder="1" applyAlignment="1">
      <alignment horizontal="center" vertical="center"/>
    </xf>
    <xf numFmtId="169" fontId="7" fillId="2" borderId="1" xfId="0" applyNumberFormat="1" applyFont="1" applyFill="1" applyBorder="1" applyAlignment="1">
      <alignment horizontal="center" vertical="center"/>
    </xf>
    <xf numFmtId="164" fontId="7" fillId="2" borderId="0" xfId="0" applyNumberFormat="1" applyFont="1" applyFill="1" applyAlignment="1">
      <alignment horizontal="center" vertical="center"/>
    </xf>
    <xf numFmtId="10" fontId="7" fillId="0" borderId="1" xfId="0" applyNumberFormat="1" applyFont="1" applyBorder="1" applyAlignment="1">
      <alignment horizontal="center" vertical="center"/>
    </xf>
    <xf numFmtId="168" fontId="14" fillId="8" borderId="1" xfId="0" applyNumberFormat="1" applyFont="1" applyFill="1" applyBorder="1" applyAlignment="1">
      <alignment horizontal="center" vertical="center"/>
    </xf>
    <xf numFmtId="9" fontId="5" fillId="8" borderId="1" xfId="0" applyNumberFormat="1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 wrapText="1"/>
    </xf>
    <xf numFmtId="0" fontId="2" fillId="7" borderId="9" xfId="0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1" fontId="5" fillId="0" borderId="0" xfId="0" applyNumberFormat="1" applyFont="1" applyAlignment="1">
      <alignment horizontal="center" vertical="center"/>
    </xf>
    <xf numFmtId="167" fontId="7" fillId="2" borderId="0" xfId="0" applyNumberFormat="1" applyFont="1" applyFill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  <xf numFmtId="164" fontId="6" fillId="0" borderId="0" xfId="0" applyNumberFormat="1" applyFont="1" applyAlignment="1">
      <alignment horizontal="center" vertical="center"/>
    </xf>
    <xf numFmtId="10" fontId="6" fillId="0" borderId="0" xfId="0" applyNumberFormat="1" applyFont="1" applyAlignment="1">
      <alignment horizontal="center" vertical="center"/>
    </xf>
    <xf numFmtId="1" fontId="5" fillId="2" borderId="1" xfId="0" applyNumberFormat="1" applyFont="1" applyFill="1" applyBorder="1" applyAlignment="1">
      <alignment horizontal="center" vertical="center"/>
    </xf>
    <xf numFmtId="164" fontId="7" fillId="2" borderId="0" xfId="0" applyNumberFormat="1" applyFont="1" applyFill="1" applyAlignment="1">
      <alignment horizontal="center" vertical="center"/>
    </xf>
    <xf numFmtId="9" fontId="6" fillId="0" borderId="1" xfId="0" applyNumberFormat="1" applyFont="1" applyBorder="1" applyAlignment="1">
      <alignment horizontal="center" vertical="center"/>
    </xf>
    <xf numFmtId="0" fontId="5" fillId="20" borderId="1" xfId="0" applyFont="1" applyFill="1" applyBorder="1" applyAlignment="1">
      <alignment horizontal="center" vertical="center"/>
    </xf>
    <xf numFmtId="0" fontId="5" fillId="20" borderId="1" xfId="0" applyFont="1" applyFill="1" applyBorder="1" applyAlignment="1">
      <alignment horizontal="center" vertical="center"/>
    </xf>
    <xf numFmtId="0" fontId="5" fillId="20" borderId="1" xfId="0" applyFont="1" applyFill="1" applyBorder="1" applyAlignment="1">
      <alignment horizontal="center" vertical="center"/>
    </xf>
    <xf numFmtId="1" fontId="5" fillId="20" borderId="1" xfId="0" applyNumberFormat="1" applyFont="1" applyFill="1" applyBorder="1" applyAlignment="1">
      <alignment horizontal="center" vertical="center"/>
    </xf>
    <xf numFmtId="164" fontId="5" fillId="20" borderId="1" xfId="0" applyNumberFormat="1" applyFont="1" applyFill="1" applyBorder="1" applyAlignment="1">
      <alignment horizontal="center" vertical="center"/>
    </xf>
    <xf numFmtId="164" fontId="5" fillId="20" borderId="1" xfId="0" applyNumberFormat="1" applyFont="1" applyFill="1" applyBorder="1" applyAlignment="1">
      <alignment horizontal="center" vertical="center"/>
    </xf>
    <xf numFmtId="9" fontId="5" fillId="20" borderId="1" xfId="0" applyNumberFormat="1" applyFont="1" applyFill="1" applyBorder="1" applyAlignment="1">
      <alignment horizontal="center" vertical="center"/>
    </xf>
    <xf numFmtId="167" fontId="7" fillId="0" borderId="1" xfId="0" applyNumberFormat="1" applyFont="1" applyBorder="1" applyAlignment="1">
      <alignment horizontal="center" vertical="center"/>
    </xf>
    <xf numFmtId="10" fontId="8" fillId="0" borderId="1" xfId="0" applyNumberFormat="1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9" fontId="6" fillId="0" borderId="1" xfId="0" applyNumberFormat="1" applyFont="1" applyBorder="1" applyAlignment="1">
      <alignment horizontal="center" vertical="center"/>
    </xf>
    <xf numFmtId="0" fontId="30" fillId="8" borderId="1" xfId="0" applyFont="1" applyFill="1" applyBorder="1" applyAlignment="1">
      <alignment horizontal="center" vertical="center"/>
    </xf>
    <xf numFmtId="0" fontId="31" fillId="8" borderId="0" xfId="0" applyFont="1" applyFill="1" applyAlignment="1">
      <alignment horizontal="center" vertical="center"/>
    </xf>
    <xf numFmtId="0" fontId="5" fillId="21" borderId="1" xfId="0" applyFont="1" applyFill="1" applyBorder="1" applyAlignment="1">
      <alignment horizontal="center" vertical="center"/>
    </xf>
    <xf numFmtId="0" fontId="5" fillId="21" borderId="1" xfId="0" applyFont="1" applyFill="1" applyBorder="1" applyAlignment="1">
      <alignment horizontal="center" vertical="center"/>
    </xf>
    <xf numFmtId="1" fontId="5" fillId="21" borderId="1" xfId="0" applyNumberFormat="1" applyFont="1" applyFill="1" applyBorder="1" applyAlignment="1">
      <alignment horizontal="center" vertical="center"/>
    </xf>
    <xf numFmtId="168" fontId="14" fillId="21" borderId="1" xfId="0" applyNumberFormat="1" applyFont="1" applyFill="1" applyBorder="1" applyAlignment="1">
      <alignment horizontal="center" vertical="center"/>
    </xf>
    <xf numFmtId="164" fontId="5" fillId="21" borderId="1" xfId="0" applyNumberFormat="1" applyFont="1" applyFill="1" applyBorder="1" applyAlignment="1">
      <alignment horizontal="center" vertical="center"/>
    </xf>
    <xf numFmtId="164" fontId="5" fillId="21" borderId="1" xfId="0" applyNumberFormat="1" applyFont="1" applyFill="1" applyBorder="1" applyAlignment="1">
      <alignment horizontal="center" vertical="center"/>
    </xf>
    <xf numFmtId="0" fontId="7" fillId="21" borderId="1" xfId="0" applyFont="1" applyFill="1" applyBorder="1" applyAlignment="1">
      <alignment horizontal="center" vertical="center"/>
    </xf>
    <xf numFmtId="0" fontId="32" fillId="21" borderId="1" xfId="0" applyFont="1" applyFill="1" applyBorder="1" applyAlignment="1">
      <alignment horizontal="center" vertical="center"/>
    </xf>
    <xf numFmtId="0" fontId="33" fillId="21" borderId="0" xfId="0" applyFont="1" applyFill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0" fontId="13" fillId="11" borderId="8" xfId="0" applyFont="1" applyFill="1" applyBorder="1" applyAlignment="1">
      <alignment horizontal="center" vertical="center"/>
    </xf>
    <xf numFmtId="0" fontId="8" fillId="20" borderId="9" xfId="0" applyFont="1" applyFill="1" applyBorder="1" applyAlignment="1">
      <alignment horizontal="center" vertical="center"/>
    </xf>
    <xf numFmtId="0" fontId="5" fillId="20" borderId="9" xfId="0" applyFont="1" applyFill="1" applyBorder="1" applyAlignment="1">
      <alignment horizontal="center" vertical="center"/>
    </xf>
    <xf numFmtId="1" fontId="5" fillId="20" borderId="9" xfId="0" applyNumberFormat="1" applyFont="1" applyFill="1" applyBorder="1" applyAlignment="1">
      <alignment horizontal="center" vertical="center"/>
    </xf>
    <xf numFmtId="168" fontId="8" fillId="20" borderId="9" xfId="0" applyNumberFormat="1" applyFont="1" applyFill="1" applyBorder="1" applyAlignment="1">
      <alignment horizontal="center" vertical="center"/>
    </xf>
    <xf numFmtId="164" fontId="5" fillId="20" borderId="4" xfId="0" applyNumberFormat="1" applyFont="1" applyFill="1" applyBorder="1" applyAlignment="1">
      <alignment horizontal="center" vertical="center"/>
    </xf>
    <xf numFmtId="164" fontId="5" fillId="20" borderId="9" xfId="0" applyNumberFormat="1" applyFont="1" applyFill="1" applyBorder="1" applyAlignment="1">
      <alignment horizontal="center" vertical="center"/>
    </xf>
    <xf numFmtId="9" fontId="5" fillId="20" borderId="9" xfId="0" applyNumberFormat="1" applyFont="1" applyFill="1" applyBorder="1" applyAlignment="1">
      <alignment horizontal="center" vertical="center"/>
    </xf>
    <xf numFmtId="0" fontId="34" fillId="20" borderId="9" xfId="0" applyFont="1" applyFill="1" applyBorder="1" applyAlignment="1">
      <alignment horizontal="center" vertical="center"/>
    </xf>
    <xf numFmtId="0" fontId="7" fillId="20" borderId="1" xfId="0" applyFont="1" applyFill="1" applyBorder="1" applyAlignment="1">
      <alignment horizontal="center" vertical="center"/>
    </xf>
    <xf numFmtId="168" fontId="14" fillId="20" borderId="1" xfId="0" applyNumberFormat="1" applyFont="1" applyFill="1" applyBorder="1" applyAlignment="1">
      <alignment horizontal="center" vertical="center"/>
    </xf>
    <xf numFmtId="0" fontId="8" fillId="20" borderId="4" xfId="0" applyFont="1" applyFill="1" applyBorder="1" applyAlignment="1">
      <alignment horizontal="center" vertical="center"/>
    </xf>
    <xf numFmtId="1" fontId="8" fillId="20" borderId="4" xfId="0" applyNumberFormat="1" applyFont="1" applyFill="1" applyBorder="1" applyAlignment="1">
      <alignment horizontal="center" vertical="center"/>
    </xf>
    <xf numFmtId="168" fontId="8" fillId="20" borderId="4" xfId="0" applyNumberFormat="1" applyFont="1" applyFill="1" applyBorder="1" applyAlignment="1">
      <alignment horizontal="center" vertical="center"/>
    </xf>
    <xf numFmtId="164" fontId="8" fillId="20" borderId="4" xfId="0" applyNumberFormat="1" applyFont="1" applyFill="1" applyBorder="1" applyAlignment="1">
      <alignment horizontal="center" vertical="center"/>
    </xf>
    <xf numFmtId="9" fontId="8" fillId="20" borderId="4" xfId="0" applyNumberFormat="1" applyFont="1" applyFill="1" applyBorder="1" applyAlignment="1">
      <alignment horizontal="center" vertical="center"/>
    </xf>
    <xf numFmtId="0" fontId="8" fillId="20" borderId="4" xfId="0" applyFont="1" applyFill="1" applyBorder="1" applyAlignment="1">
      <alignment horizontal="center" vertical="center"/>
    </xf>
    <xf numFmtId="0" fontId="35" fillId="0" borderId="4" xfId="0" applyFont="1" applyBorder="1" applyAlignment="1">
      <alignment horizontal="center" vertical="center"/>
    </xf>
    <xf numFmtId="164" fontId="6" fillId="2" borderId="0" xfId="0" applyNumberFormat="1" applyFont="1" applyFill="1" applyAlignment="1">
      <alignment horizontal="center" vertical="center"/>
    </xf>
    <xf numFmtId="10" fontId="6" fillId="0" borderId="1" xfId="0" applyNumberFormat="1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10" fontId="8" fillId="0" borderId="1" xfId="0" applyNumberFormat="1" applyFont="1" applyBorder="1" applyAlignment="1">
      <alignment horizontal="center" vertical="center"/>
    </xf>
    <xf numFmtId="0" fontId="36" fillId="0" borderId="1" xfId="0" applyFont="1" applyBorder="1" applyAlignment="1">
      <alignment horizontal="center" vertical="center"/>
    </xf>
    <xf numFmtId="168" fontId="8" fillId="2" borderId="1" xfId="0" applyNumberFormat="1" applyFont="1" applyFill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10" fontId="10" fillId="0" borderId="1" xfId="0" applyNumberFormat="1" applyFont="1" applyBorder="1" applyAlignment="1">
      <alignment horizontal="center" vertical="center"/>
    </xf>
    <xf numFmtId="0" fontId="37" fillId="22" borderId="1" xfId="0" applyFont="1" applyFill="1" applyBorder="1" applyAlignment="1">
      <alignment horizontal="center" vertical="center"/>
    </xf>
    <xf numFmtId="0" fontId="13" fillId="9" borderId="1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0" fontId="38" fillId="0" borderId="1" xfId="0" applyFont="1" applyBorder="1" applyAlignment="1">
      <alignment horizontal="center" vertical="center"/>
    </xf>
    <xf numFmtId="0" fontId="39" fillId="0" borderId="0" xfId="0" applyFont="1" applyAlignment="1">
      <alignment horizontal="center" vertical="center"/>
    </xf>
    <xf numFmtId="164" fontId="8" fillId="2" borderId="1" xfId="0" applyNumberFormat="1" applyFont="1" applyFill="1" applyBorder="1" applyAlignment="1">
      <alignment horizontal="center" vertical="center"/>
    </xf>
    <xf numFmtId="9" fontId="5" fillId="3" borderId="1" xfId="0" applyNumberFormat="1" applyFont="1" applyFill="1" applyBorder="1" applyAlignment="1">
      <alignment horizontal="center" vertical="center"/>
    </xf>
    <xf numFmtId="0" fontId="16" fillId="8" borderId="1" xfId="0" applyFont="1" applyFill="1" applyBorder="1" applyAlignment="1">
      <alignment horizontal="center" vertical="center"/>
    </xf>
    <xf numFmtId="10" fontId="14" fillId="3" borderId="0" xfId="0" applyNumberFormat="1" applyFont="1" applyFill="1" applyAlignment="1">
      <alignment horizontal="center" vertical="center"/>
    </xf>
    <xf numFmtId="166" fontId="5" fillId="0" borderId="1" xfId="0" applyNumberFormat="1" applyFont="1" applyBorder="1" applyAlignment="1">
      <alignment horizontal="center" vertical="center"/>
    </xf>
    <xf numFmtId="167" fontId="7" fillId="8" borderId="1" xfId="0" applyNumberFormat="1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 vertical="center"/>
    </xf>
    <xf numFmtId="168" fontId="8" fillId="2" borderId="1" xfId="0" applyNumberFormat="1" applyFont="1" applyFill="1" applyBorder="1" applyAlignment="1">
      <alignment horizontal="center" vertical="center"/>
    </xf>
    <xf numFmtId="10" fontId="16" fillId="3" borderId="1" xfId="0" applyNumberFormat="1" applyFont="1" applyFill="1" applyBorder="1" applyAlignment="1">
      <alignment horizontal="center" vertical="center"/>
    </xf>
    <xf numFmtId="9" fontId="8" fillId="0" borderId="1" xfId="0" applyNumberFormat="1" applyFont="1" applyBorder="1" applyAlignment="1">
      <alignment horizontal="center" vertical="center"/>
    </xf>
    <xf numFmtId="9" fontId="8" fillId="0" borderId="0" xfId="0" applyNumberFormat="1" applyFont="1" applyAlignment="1">
      <alignment horizontal="center" vertical="center"/>
    </xf>
    <xf numFmtId="0" fontId="14" fillId="8" borderId="1" xfId="0" applyFont="1" applyFill="1" applyBorder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1" fontId="14" fillId="2" borderId="0" xfId="0" applyNumberFormat="1" applyFont="1" applyFill="1" applyAlignment="1">
      <alignment horizontal="center" vertical="center"/>
    </xf>
    <xf numFmtId="0" fontId="8" fillId="0" borderId="4" xfId="0" applyFont="1" applyBorder="1" applyAlignment="1">
      <alignment vertical="center"/>
    </xf>
    <xf numFmtId="0" fontId="8" fillId="2" borderId="4" xfId="0" applyFont="1" applyFill="1" applyBorder="1" applyAlignment="1">
      <alignment horizontal="center" vertical="center"/>
    </xf>
    <xf numFmtId="164" fontId="8" fillId="0" borderId="4" xfId="0" applyNumberFormat="1" applyFont="1" applyBorder="1" applyAlignment="1">
      <alignment horizontal="center" vertical="center" wrapText="1"/>
    </xf>
    <xf numFmtId="0" fontId="8" fillId="2" borderId="4" xfId="0" applyFont="1" applyFill="1" applyBorder="1" applyAlignment="1">
      <alignment horizontal="center" vertical="center"/>
    </xf>
    <xf numFmtId="0" fontId="8" fillId="2" borderId="4" xfId="0" applyFont="1" applyFill="1" applyBorder="1" applyAlignment="1">
      <alignment horizontal="center" vertical="center"/>
    </xf>
    <xf numFmtId="0" fontId="8" fillId="2" borderId="4" xfId="0" applyFont="1" applyFill="1" applyBorder="1" applyAlignment="1">
      <alignment vertical="center"/>
    </xf>
    <xf numFmtId="1" fontId="8" fillId="2" borderId="4" xfId="0" applyNumberFormat="1" applyFont="1" applyFill="1" applyBorder="1" applyAlignment="1">
      <alignment horizontal="center" vertical="center"/>
    </xf>
    <xf numFmtId="168" fontId="8" fillId="2" borderId="4" xfId="0" applyNumberFormat="1" applyFont="1" applyFill="1" applyBorder="1" applyAlignment="1">
      <alignment horizontal="center" vertical="center"/>
    </xf>
    <xf numFmtId="164" fontId="8" fillId="2" borderId="4" xfId="0" applyNumberFormat="1" applyFont="1" applyFill="1" applyBorder="1" applyAlignment="1">
      <alignment horizontal="center" vertical="center"/>
    </xf>
    <xf numFmtId="170" fontId="14" fillId="2" borderId="1" xfId="0" applyNumberFormat="1" applyFont="1" applyFill="1" applyBorder="1" applyAlignment="1">
      <alignment horizontal="center" vertical="center"/>
    </xf>
    <xf numFmtId="0" fontId="16" fillId="0" borderId="0" xfId="0" applyFont="1" applyAlignment="1"/>
    <xf numFmtId="171" fontId="14" fillId="2" borderId="1" xfId="0" applyNumberFormat="1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13" fillId="11" borderId="1" xfId="0" applyFont="1" applyFill="1" applyBorder="1" applyAlignment="1">
      <alignment horizontal="center"/>
    </xf>
    <xf numFmtId="0" fontId="8" fillId="0" borderId="4" xfId="0" applyFont="1" applyBorder="1" applyAlignment="1">
      <alignment horizontal="center" vertical="center"/>
    </xf>
    <xf numFmtId="0" fontId="8" fillId="0" borderId="0" xfId="0" applyFont="1"/>
    <xf numFmtId="166" fontId="5" fillId="0" borderId="0" xfId="0" applyNumberFormat="1" applyFont="1" applyAlignment="1">
      <alignment horizontal="center" vertical="center"/>
    </xf>
    <xf numFmtId="14" fontId="14" fillId="2" borderId="1" xfId="0" applyNumberFormat="1" applyFont="1" applyFill="1" applyBorder="1" applyAlignment="1">
      <alignment horizontal="center" vertical="center"/>
    </xf>
    <xf numFmtId="0" fontId="15" fillId="2" borderId="0" xfId="0" applyFont="1" applyFill="1" applyAlignment="1">
      <alignment horizontal="center"/>
    </xf>
    <xf numFmtId="165" fontId="7" fillId="0" borderId="1" xfId="0" applyNumberFormat="1" applyFont="1" applyBorder="1" applyAlignment="1">
      <alignment horizontal="center" vertical="center"/>
    </xf>
    <xf numFmtId="0" fontId="14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171" fontId="14" fillId="0" borderId="1" xfId="0" applyNumberFormat="1" applyFont="1" applyBorder="1" applyAlignment="1">
      <alignment horizontal="center" vertical="center"/>
    </xf>
    <xf numFmtId="0" fontId="14" fillId="2" borderId="0" xfId="0" applyFont="1" applyFill="1" applyAlignment="1">
      <alignment horizontal="center"/>
    </xf>
    <xf numFmtId="0" fontId="8" fillId="12" borderId="1" xfId="0" applyFont="1" applyFill="1" applyBorder="1" applyAlignment="1">
      <alignment horizontal="center" vertical="center"/>
    </xf>
    <xf numFmtId="0" fontId="20" fillId="0" borderId="4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14" fillId="2" borderId="1" xfId="0" applyFont="1" applyFill="1" applyBorder="1" applyAlignment="1">
      <alignment horizontal="center"/>
    </xf>
    <xf numFmtId="9" fontId="7" fillId="3" borderId="1" xfId="0" applyNumberFormat="1" applyFont="1" applyFill="1" applyBorder="1" applyAlignment="1">
      <alignment horizontal="center" vertical="center"/>
    </xf>
    <xf numFmtId="172" fontId="14" fillId="0" borderId="1" xfId="0" applyNumberFormat="1" applyFont="1" applyBorder="1" applyAlignment="1">
      <alignment horizontal="center" vertical="center"/>
    </xf>
    <xf numFmtId="0" fontId="16" fillId="0" borderId="0" xfId="0" applyFont="1"/>
    <xf numFmtId="0" fontId="15" fillId="2" borderId="1" xfId="0" applyFont="1" applyFill="1" applyBorder="1" applyAlignment="1">
      <alignment horizontal="center"/>
    </xf>
    <xf numFmtId="0" fontId="40" fillId="0" borderId="1" xfId="0" applyFont="1" applyBorder="1" applyAlignment="1">
      <alignment horizontal="center" vertical="center"/>
    </xf>
    <xf numFmtId="0" fontId="13" fillId="6" borderId="8" xfId="0" applyFont="1" applyFill="1" applyBorder="1" applyAlignment="1">
      <alignment horizontal="center" vertical="center"/>
    </xf>
    <xf numFmtId="0" fontId="20" fillId="0" borderId="9" xfId="0" applyFont="1" applyBorder="1" applyAlignment="1">
      <alignment horizontal="center" vertical="center"/>
    </xf>
    <xf numFmtId="0" fontId="8" fillId="0" borderId="9" xfId="0" applyFont="1" applyBorder="1" applyAlignment="1">
      <alignment horizontal="center" vertical="center" wrapText="1"/>
    </xf>
    <xf numFmtId="1" fontId="8" fillId="0" borderId="4" xfId="0" applyNumberFormat="1" applyFont="1" applyBorder="1" applyAlignment="1">
      <alignment vertical="center"/>
    </xf>
    <xf numFmtId="0" fontId="10" fillId="0" borderId="1" xfId="0" applyFont="1" applyBorder="1" applyAlignment="1">
      <alignment horizontal="center" vertical="center" wrapText="1"/>
    </xf>
    <xf numFmtId="4" fontId="8" fillId="2" borderId="1" xfId="0" applyNumberFormat="1" applyFont="1" applyFill="1" applyBorder="1" applyAlignment="1">
      <alignment horizontal="center" vertical="center"/>
    </xf>
    <xf numFmtId="9" fontId="7" fillId="19" borderId="1" xfId="0" applyNumberFormat="1" applyFont="1" applyFill="1" applyBorder="1" applyAlignment="1">
      <alignment horizontal="center" vertical="center"/>
    </xf>
    <xf numFmtId="10" fontId="14" fillId="19" borderId="0" xfId="0" applyNumberFormat="1" applyFont="1" applyFill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3" fontId="5" fillId="0" borderId="1" xfId="0" applyNumberFormat="1" applyFont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/>
    </xf>
    <xf numFmtId="164" fontId="5" fillId="2" borderId="1" xfId="0" applyNumberFormat="1" applyFont="1" applyFill="1" applyBorder="1" applyAlignment="1">
      <alignment horizontal="center" vertical="center"/>
    </xf>
    <xf numFmtId="10" fontId="5" fillId="2" borderId="1" xfId="0" applyNumberFormat="1" applyFont="1" applyFill="1" applyBorder="1" applyAlignment="1">
      <alignment horizontal="center" vertical="center"/>
    </xf>
    <xf numFmtId="10" fontId="7" fillId="8" borderId="1" xfId="0" applyNumberFormat="1" applyFont="1" applyFill="1" applyBorder="1" applyAlignment="1">
      <alignment horizontal="center" vertical="center"/>
    </xf>
    <xf numFmtId="0" fontId="6" fillId="20" borderId="1" xfId="0" applyFont="1" applyFill="1" applyBorder="1" applyAlignment="1">
      <alignment horizontal="center" vertical="center"/>
    </xf>
    <xf numFmtId="10" fontId="5" fillId="20" borderId="1" xfId="0" applyNumberFormat="1" applyFont="1" applyFill="1" applyBorder="1" applyAlignment="1">
      <alignment horizontal="center" vertical="center"/>
    </xf>
    <xf numFmtId="165" fontId="8" fillId="2" borderId="1" xfId="0" applyNumberFormat="1" applyFont="1" applyFill="1" applyBorder="1" applyAlignment="1">
      <alignment horizontal="center" vertical="center"/>
    </xf>
    <xf numFmtId="0" fontId="18" fillId="0" borderId="0" xfId="0" applyFont="1" applyAlignment="1">
      <alignment horizontal="center" vertical="center" wrapText="1"/>
    </xf>
    <xf numFmtId="164" fontId="14" fillId="2" borderId="0" xfId="0" applyNumberFormat="1" applyFont="1" applyFill="1" applyAlignment="1">
      <alignment horizontal="center"/>
    </xf>
    <xf numFmtId="164" fontId="5" fillId="8" borderId="1" xfId="0" applyNumberFormat="1" applyFont="1" applyFill="1" applyBorder="1" applyAlignment="1">
      <alignment horizontal="center" vertical="center"/>
    </xf>
    <xf numFmtId="21" fontId="13" fillId="11" borderId="1" xfId="0" applyNumberFormat="1" applyFont="1" applyFill="1" applyBorder="1" applyAlignment="1">
      <alignment horizontal="center" vertical="center"/>
    </xf>
    <xf numFmtId="0" fontId="13" fillId="11" borderId="0" xfId="0" applyFont="1" applyFill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0" xfId="0" applyFont="1" applyAlignment="1">
      <alignment vertical="center"/>
    </xf>
    <xf numFmtId="1" fontId="8" fillId="0" borderId="0" xfId="0" applyNumberFormat="1" applyFont="1" applyAlignment="1">
      <alignment horizontal="center" vertical="center"/>
    </xf>
    <xf numFmtId="168" fontId="8" fillId="2" borderId="0" xfId="0" applyNumberFormat="1" applyFont="1" applyFill="1" applyAlignment="1">
      <alignment horizontal="center" vertical="center"/>
    </xf>
    <xf numFmtId="164" fontId="8" fillId="0" borderId="0" xfId="0" applyNumberFormat="1" applyFont="1" applyAlignment="1">
      <alignment horizontal="center" vertical="center"/>
    </xf>
    <xf numFmtId="164" fontId="8" fillId="0" borderId="0" xfId="0" applyNumberFormat="1" applyFont="1" applyAlignment="1">
      <alignment horizontal="center" vertical="center"/>
    </xf>
    <xf numFmtId="9" fontId="8" fillId="3" borderId="0" xfId="0" applyNumberFormat="1" applyFont="1" applyFill="1" applyAlignment="1">
      <alignment horizontal="center" vertical="center"/>
    </xf>
    <xf numFmtId="9" fontId="2" fillId="0" borderId="1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13" fillId="5" borderId="1" xfId="0" applyFont="1" applyFill="1" applyBorder="1" applyAlignment="1">
      <alignment horizontal="center" vertical="center"/>
    </xf>
    <xf numFmtId="168" fontId="7" fillId="2" borderId="4" xfId="0" applyNumberFormat="1" applyFont="1" applyFill="1" applyBorder="1" applyAlignment="1">
      <alignment horizontal="center" vertical="center"/>
    </xf>
    <xf numFmtId="9" fontId="6" fillId="0" borderId="4" xfId="0" applyNumberFormat="1" applyFont="1" applyBorder="1" applyAlignment="1">
      <alignment horizontal="center" vertical="center"/>
    </xf>
    <xf numFmtId="0" fontId="41" fillId="0" borderId="4" xfId="0" applyFont="1" applyBorder="1" applyAlignment="1">
      <alignment horizontal="center" vertical="center"/>
    </xf>
    <xf numFmtId="9" fontId="8" fillId="0" borderId="4" xfId="0" applyNumberFormat="1" applyFont="1" applyBorder="1" applyAlignment="1">
      <alignment horizontal="center" vertical="center"/>
    </xf>
    <xf numFmtId="0" fontId="42" fillId="0" borderId="0" xfId="0" applyFont="1" applyAlignment="1">
      <alignment horizontal="center" vertical="center"/>
    </xf>
    <xf numFmtId="1" fontId="8" fillId="0" borderId="9" xfId="0" applyNumberFormat="1" applyFont="1" applyBorder="1" applyAlignment="1">
      <alignment horizontal="center" vertical="center"/>
    </xf>
    <xf numFmtId="168" fontId="8" fillId="2" borderId="9" xfId="0" applyNumberFormat="1" applyFont="1" applyFill="1" applyBorder="1" applyAlignment="1">
      <alignment horizontal="center" vertical="center"/>
    </xf>
    <xf numFmtId="164" fontId="8" fillId="0" borderId="9" xfId="0" applyNumberFormat="1" applyFont="1" applyBorder="1" applyAlignment="1">
      <alignment horizontal="center" vertical="center"/>
    </xf>
    <xf numFmtId="9" fontId="8" fillId="0" borderId="9" xfId="0" applyNumberFormat="1" applyFont="1" applyBorder="1" applyAlignment="1">
      <alignment horizontal="center" vertical="center"/>
    </xf>
    <xf numFmtId="0" fontId="43" fillId="0" borderId="9" xfId="0" applyFont="1" applyBorder="1" applyAlignment="1">
      <alignment horizontal="center" vertical="center"/>
    </xf>
    <xf numFmtId="0" fontId="6" fillId="0" borderId="9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1" fontId="5" fillId="0" borderId="9" xfId="0" applyNumberFormat="1" applyFont="1" applyBorder="1" applyAlignment="1">
      <alignment horizontal="center" vertical="center"/>
    </xf>
    <xf numFmtId="164" fontId="5" fillId="0" borderId="9" xfId="0" applyNumberFormat="1" applyFont="1" applyBorder="1" applyAlignment="1">
      <alignment horizontal="center" vertical="center"/>
    </xf>
    <xf numFmtId="164" fontId="6" fillId="0" borderId="9" xfId="0" applyNumberFormat="1" applyFont="1" applyBorder="1" applyAlignment="1">
      <alignment horizontal="center" vertical="center"/>
    </xf>
    <xf numFmtId="9" fontId="6" fillId="0" borderId="9" xfId="0" applyNumberFormat="1" applyFont="1" applyBorder="1" applyAlignment="1">
      <alignment horizontal="center" vertical="center"/>
    </xf>
    <xf numFmtId="0" fontId="13" fillId="7" borderId="8" xfId="0" applyFont="1" applyFill="1" applyBorder="1" applyAlignment="1">
      <alignment horizontal="center" vertical="center"/>
    </xf>
    <xf numFmtId="0" fontId="44" fillId="0" borderId="9" xfId="0" applyFont="1" applyBorder="1" applyAlignment="1">
      <alignment horizontal="center" vertical="center"/>
    </xf>
    <xf numFmtId="0" fontId="5" fillId="23" borderId="1" xfId="0" applyFont="1" applyFill="1" applyBorder="1" applyAlignment="1">
      <alignment horizontal="center" vertical="center"/>
    </xf>
    <xf numFmtId="0" fontId="5" fillId="23" borderId="1" xfId="0" applyFont="1" applyFill="1" applyBorder="1" applyAlignment="1">
      <alignment horizontal="center" vertical="center"/>
    </xf>
    <xf numFmtId="0" fontId="6" fillId="23" borderId="1" xfId="0" applyFont="1" applyFill="1" applyBorder="1" applyAlignment="1">
      <alignment horizontal="center" vertical="center"/>
    </xf>
    <xf numFmtId="0" fontId="5" fillId="23" borderId="1" xfId="0" applyFont="1" applyFill="1" applyBorder="1" applyAlignment="1">
      <alignment horizontal="center" vertical="center"/>
    </xf>
    <xf numFmtId="1" fontId="5" fillId="23" borderId="1" xfId="0" applyNumberFormat="1" applyFont="1" applyFill="1" applyBorder="1" applyAlignment="1">
      <alignment horizontal="center" vertical="center"/>
    </xf>
    <xf numFmtId="168" fontId="5" fillId="23" borderId="1" xfId="0" applyNumberFormat="1" applyFont="1" applyFill="1" applyBorder="1" applyAlignment="1">
      <alignment horizontal="center" vertical="center"/>
    </xf>
    <xf numFmtId="164" fontId="5" fillId="23" borderId="1" xfId="0" applyNumberFormat="1" applyFont="1" applyFill="1" applyBorder="1" applyAlignment="1">
      <alignment horizontal="center" vertical="center"/>
    </xf>
    <xf numFmtId="164" fontId="5" fillId="23" borderId="1" xfId="0" applyNumberFormat="1" applyFont="1" applyFill="1" applyBorder="1" applyAlignment="1">
      <alignment horizontal="center" vertical="center"/>
    </xf>
    <xf numFmtId="9" fontId="5" fillId="23" borderId="1" xfId="0" applyNumberFormat="1" applyFont="1" applyFill="1" applyBorder="1" applyAlignment="1">
      <alignment horizontal="center" vertical="center"/>
    </xf>
    <xf numFmtId="0" fontId="7" fillId="23" borderId="1" xfId="0" applyFont="1" applyFill="1" applyBorder="1" applyAlignment="1">
      <alignment horizontal="center" vertical="center"/>
    </xf>
    <xf numFmtId="168" fontId="7" fillId="23" borderId="1" xfId="0" applyNumberFormat="1" applyFont="1" applyFill="1" applyBorder="1" applyAlignment="1">
      <alignment horizontal="center" vertical="center"/>
    </xf>
    <xf numFmtId="0" fontId="5" fillId="24" borderId="1" xfId="0" applyFont="1" applyFill="1" applyBorder="1" applyAlignment="1">
      <alignment horizontal="center" vertical="center"/>
    </xf>
    <xf numFmtId="0" fontId="5" fillId="24" borderId="1" xfId="0" applyFont="1" applyFill="1" applyBorder="1" applyAlignment="1">
      <alignment horizontal="center" vertical="center"/>
    </xf>
    <xf numFmtId="0" fontId="6" fillId="24" borderId="1" xfId="0" applyFont="1" applyFill="1" applyBorder="1" applyAlignment="1">
      <alignment horizontal="center" vertical="center"/>
    </xf>
    <xf numFmtId="0" fontId="5" fillId="24" borderId="1" xfId="0" applyFont="1" applyFill="1" applyBorder="1" applyAlignment="1">
      <alignment horizontal="center" vertical="center"/>
    </xf>
    <xf numFmtId="1" fontId="5" fillId="24" borderId="1" xfId="0" applyNumberFormat="1" applyFont="1" applyFill="1" applyBorder="1" applyAlignment="1">
      <alignment horizontal="center" vertical="center"/>
    </xf>
    <xf numFmtId="168" fontId="7" fillId="24" borderId="1" xfId="0" applyNumberFormat="1" applyFont="1" applyFill="1" applyBorder="1" applyAlignment="1">
      <alignment horizontal="center" vertical="center"/>
    </xf>
    <xf numFmtId="164" fontId="5" fillId="24" borderId="1" xfId="0" applyNumberFormat="1" applyFont="1" applyFill="1" applyBorder="1" applyAlignment="1">
      <alignment horizontal="center" vertical="center"/>
    </xf>
    <xf numFmtId="164" fontId="5" fillId="24" borderId="1" xfId="0" applyNumberFormat="1" applyFont="1" applyFill="1" applyBorder="1" applyAlignment="1">
      <alignment horizontal="center" vertical="center"/>
    </xf>
    <xf numFmtId="9" fontId="5" fillId="24" borderId="1" xfId="0" applyNumberFormat="1" applyFont="1" applyFill="1" applyBorder="1" applyAlignment="1">
      <alignment horizontal="center" vertical="center"/>
    </xf>
    <xf numFmtId="0" fontId="7" fillId="24" borderId="1" xfId="0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/>
    </xf>
    <xf numFmtId="0" fontId="6" fillId="22" borderId="1" xfId="0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/>
    </xf>
    <xf numFmtId="1" fontId="5" fillId="22" borderId="1" xfId="0" applyNumberFormat="1" applyFont="1" applyFill="1" applyBorder="1" applyAlignment="1">
      <alignment horizontal="center" vertical="center"/>
    </xf>
    <xf numFmtId="167" fontId="7" fillId="22" borderId="1" xfId="0" applyNumberFormat="1" applyFont="1" applyFill="1" applyBorder="1" applyAlignment="1">
      <alignment horizontal="center" vertical="center"/>
    </xf>
    <xf numFmtId="164" fontId="5" fillId="22" borderId="1" xfId="0" applyNumberFormat="1" applyFont="1" applyFill="1" applyBorder="1" applyAlignment="1">
      <alignment horizontal="center" vertical="center"/>
    </xf>
    <xf numFmtId="164" fontId="5" fillId="22" borderId="1" xfId="0" applyNumberFormat="1" applyFont="1" applyFill="1" applyBorder="1" applyAlignment="1">
      <alignment horizontal="center" vertical="center"/>
    </xf>
    <xf numFmtId="9" fontId="5" fillId="22" borderId="1" xfId="0" applyNumberFormat="1" applyFont="1" applyFill="1" applyBorder="1" applyAlignment="1">
      <alignment horizontal="center" vertical="center"/>
    </xf>
    <xf numFmtId="0" fontId="6" fillId="22" borderId="1" xfId="0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 wrapText="1"/>
    </xf>
    <xf numFmtId="3" fontId="5" fillId="22" borderId="1" xfId="0" applyNumberFormat="1" applyFont="1" applyFill="1" applyBorder="1" applyAlignment="1">
      <alignment horizontal="center" vertical="center" wrapText="1"/>
    </xf>
    <xf numFmtId="0" fontId="5" fillId="22" borderId="1" xfId="0" applyFont="1" applyFill="1" applyBorder="1" applyAlignment="1">
      <alignment horizontal="center" vertical="center" wrapText="1"/>
    </xf>
    <xf numFmtId="168" fontId="7" fillId="22" borderId="1" xfId="0" applyNumberFormat="1" applyFont="1" applyFill="1" applyBorder="1" applyAlignment="1">
      <alignment horizontal="center" vertical="center"/>
    </xf>
    <xf numFmtId="0" fontId="45" fillId="0" borderId="4" xfId="0" applyFont="1" applyBorder="1" applyAlignment="1">
      <alignment horizontal="center" vertical="center"/>
    </xf>
    <xf numFmtId="0" fontId="8" fillId="0" borderId="9" xfId="0" applyFont="1" applyBorder="1" applyAlignment="1">
      <alignment horizontal="center" vertical="center"/>
    </xf>
    <xf numFmtId="168" fontId="8" fillId="0" borderId="9" xfId="0" applyNumberFormat="1" applyFont="1" applyBorder="1" applyAlignment="1">
      <alignment horizontal="center" vertical="center"/>
    </xf>
    <xf numFmtId="0" fontId="8" fillId="2" borderId="9" xfId="0" applyFont="1" applyFill="1" applyBorder="1" applyAlignment="1">
      <alignment horizontal="center" vertical="center"/>
    </xf>
    <xf numFmtId="1" fontId="8" fillId="20" borderId="9" xfId="0" applyNumberFormat="1" applyFont="1" applyFill="1" applyBorder="1" applyAlignment="1">
      <alignment horizontal="center" vertical="center"/>
    </xf>
    <xf numFmtId="0" fontId="8" fillId="20" borderId="9" xfId="0" applyFont="1" applyFill="1" applyBorder="1" applyAlignment="1">
      <alignment horizontal="center" vertical="center"/>
    </xf>
    <xf numFmtId="168" fontId="8" fillId="20" borderId="9" xfId="0" applyNumberFormat="1" applyFont="1" applyFill="1" applyBorder="1" applyAlignment="1">
      <alignment horizontal="center" vertical="center"/>
    </xf>
    <xf numFmtId="164" fontId="8" fillId="20" borderId="4" xfId="0" applyNumberFormat="1" applyFont="1" applyFill="1" applyBorder="1" applyAlignment="1">
      <alignment horizontal="center" vertical="center"/>
    </xf>
    <xf numFmtId="164" fontId="8" fillId="20" borderId="9" xfId="0" applyNumberFormat="1" applyFont="1" applyFill="1" applyBorder="1" applyAlignment="1">
      <alignment horizontal="center" vertical="center"/>
    </xf>
    <xf numFmtId="9" fontId="8" fillId="20" borderId="9" xfId="0" applyNumberFormat="1" applyFont="1" applyFill="1" applyBorder="1" applyAlignment="1">
      <alignment horizontal="center" vertical="center"/>
    </xf>
    <xf numFmtId="173" fontId="14" fillId="2" borderId="1" xfId="0" applyNumberFormat="1" applyFont="1" applyFill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5" fillId="8" borderId="9" xfId="0" applyFont="1" applyFill="1" applyBorder="1" applyAlignment="1">
      <alignment horizontal="center" vertical="center"/>
    </xf>
    <xf numFmtId="1" fontId="5" fillId="8" borderId="9" xfId="0" applyNumberFormat="1" applyFont="1" applyFill="1" applyBorder="1" applyAlignment="1">
      <alignment horizontal="center" vertical="center"/>
    </xf>
    <xf numFmtId="168" fontId="8" fillId="8" borderId="9" xfId="0" applyNumberFormat="1" applyFont="1" applyFill="1" applyBorder="1" applyAlignment="1">
      <alignment horizontal="center" vertical="center"/>
    </xf>
    <xf numFmtId="164" fontId="5" fillId="8" borderId="4" xfId="0" applyNumberFormat="1" applyFont="1" applyFill="1" applyBorder="1" applyAlignment="1">
      <alignment horizontal="center" vertical="center"/>
    </xf>
    <xf numFmtId="0" fontId="46" fillId="8" borderId="9" xfId="0" applyFont="1" applyFill="1" applyBorder="1" applyAlignment="1">
      <alignment horizontal="center" vertical="center"/>
    </xf>
    <xf numFmtId="0" fontId="47" fillId="20" borderId="0" xfId="0" applyFont="1" applyFill="1" applyAlignment="1">
      <alignment horizontal="center" vertical="center"/>
    </xf>
    <xf numFmtId="167" fontId="14" fillId="20" borderId="1" xfId="0" applyNumberFormat="1" applyFont="1" applyFill="1" applyBorder="1" applyAlignment="1">
      <alignment horizontal="center" vertical="center"/>
    </xf>
    <xf numFmtId="0" fontId="6" fillId="20" borderId="1" xfId="0" applyFont="1" applyFill="1" applyBorder="1" applyAlignment="1">
      <alignment horizontal="center" vertical="center"/>
    </xf>
    <xf numFmtId="0" fontId="8" fillId="20" borderId="4" xfId="0" applyFont="1" applyFill="1" applyBorder="1" applyAlignment="1">
      <alignment horizontal="center" vertical="center"/>
    </xf>
    <xf numFmtId="0" fontId="8" fillId="0" borderId="9" xfId="0" applyFont="1" applyBorder="1" applyAlignment="1">
      <alignment horizontal="center" vertical="center"/>
    </xf>
    <xf numFmtId="164" fontId="8" fillId="0" borderId="9" xfId="0" applyNumberFormat="1" applyFont="1" applyBorder="1" applyAlignment="1">
      <alignment horizontal="center" vertical="center"/>
    </xf>
    <xf numFmtId="1" fontId="8" fillId="2" borderId="4" xfId="0" applyNumberFormat="1" applyFont="1" applyFill="1" applyBorder="1" applyAlignment="1">
      <alignment horizontal="center" vertical="center"/>
    </xf>
    <xf numFmtId="164" fontId="8" fillId="2" borderId="4" xfId="0" applyNumberFormat="1" applyFont="1" applyFill="1" applyBorder="1" applyAlignment="1">
      <alignment horizontal="center" vertical="center"/>
    </xf>
    <xf numFmtId="9" fontId="8" fillId="2" borderId="4" xfId="0" applyNumberFormat="1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0" fontId="8" fillId="20" borderId="4" xfId="0" applyFont="1" applyFill="1" applyBorder="1" applyAlignment="1">
      <alignment horizontal="center" vertical="center"/>
    </xf>
    <xf numFmtId="0" fontId="8" fillId="20" borderId="9" xfId="0" applyFont="1" applyFill="1" applyBorder="1" applyAlignment="1">
      <alignment horizontal="center" vertical="center"/>
    </xf>
    <xf numFmtId="9" fontId="8" fillId="0" borderId="9" xfId="0" applyNumberFormat="1" applyFont="1" applyBorder="1" applyAlignment="1">
      <alignment horizontal="center" vertical="center"/>
    </xf>
    <xf numFmtId="174" fontId="48" fillId="0" borderId="1" xfId="0" applyNumberFormat="1" applyFont="1" applyBorder="1" applyAlignment="1">
      <alignment horizontal="center" vertical="center" wrapText="1"/>
    </xf>
    <xf numFmtId="1" fontId="5" fillId="20" borderId="1" xfId="0" applyNumberFormat="1" applyFont="1" applyFill="1" applyBorder="1" applyAlignment="1">
      <alignment horizontal="center" vertical="center"/>
    </xf>
    <xf numFmtId="9" fontId="5" fillId="20" borderId="1" xfId="0" applyNumberFormat="1" applyFont="1" applyFill="1" applyBorder="1" applyAlignment="1">
      <alignment horizontal="center" vertical="center"/>
    </xf>
    <xf numFmtId="168" fontId="5" fillId="20" borderId="1" xfId="0" applyNumberFormat="1" applyFont="1" applyFill="1" applyBorder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24" fillId="12" borderId="11" xfId="0" applyFont="1" applyFill="1" applyBorder="1" applyAlignment="1">
      <alignment horizontal="center" vertical="center"/>
    </xf>
    <xf numFmtId="0" fontId="24" fillId="12" borderId="12" xfId="0" applyFont="1" applyFill="1" applyBorder="1" applyAlignment="1">
      <alignment horizontal="center" vertical="center"/>
    </xf>
    <xf numFmtId="0" fontId="8" fillId="0" borderId="3" xfId="0" applyFont="1" applyBorder="1" applyAlignment="1">
      <alignment horizontal="center"/>
    </xf>
    <xf numFmtId="0" fontId="25" fillId="0" borderId="3" xfId="0" applyFont="1" applyBorder="1"/>
    <xf numFmtId="0" fontId="25" fillId="0" borderId="4" xfId="0" applyFont="1" applyBorder="1"/>
    <xf numFmtId="0" fontId="2" fillId="0" borderId="2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png"/><Relationship Id="rId63" Type="http://schemas.openxmlformats.org/officeDocument/2006/relationships/image" Target="../media/image63.jpg"/><Relationship Id="rId159" Type="http://schemas.openxmlformats.org/officeDocument/2006/relationships/image" Target="../media/image159.jpg"/><Relationship Id="rId170" Type="http://schemas.openxmlformats.org/officeDocument/2006/relationships/image" Target="../media/image170.jp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png"/><Relationship Id="rId5" Type="http://schemas.openxmlformats.org/officeDocument/2006/relationships/image" Target="../media/image5.jpg"/><Relationship Id="rId181" Type="http://schemas.openxmlformats.org/officeDocument/2006/relationships/image" Target="../media/image181.jpg"/><Relationship Id="rId237" Type="http://schemas.openxmlformats.org/officeDocument/2006/relationships/image" Target="../media/image237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43" Type="http://schemas.openxmlformats.org/officeDocument/2006/relationships/image" Target="../media/image43.jpg"/><Relationship Id="rId64" Type="http://schemas.openxmlformats.org/officeDocument/2006/relationships/image" Target="../media/image64.png"/><Relationship Id="rId118" Type="http://schemas.openxmlformats.org/officeDocument/2006/relationships/image" Target="../media/image118.jpg"/><Relationship Id="rId139" Type="http://schemas.openxmlformats.org/officeDocument/2006/relationships/image" Target="../media/image139.pn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171" Type="http://schemas.openxmlformats.org/officeDocument/2006/relationships/image" Target="../media/image171.jpg"/><Relationship Id="rId192" Type="http://schemas.openxmlformats.org/officeDocument/2006/relationships/image" Target="../media/image192.jpg"/><Relationship Id="rId206" Type="http://schemas.openxmlformats.org/officeDocument/2006/relationships/image" Target="../media/image206.jpg"/><Relationship Id="rId227" Type="http://schemas.openxmlformats.org/officeDocument/2006/relationships/image" Target="../media/image227.jpg"/><Relationship Id="rId248" Type="http://schemas.openxmlformats.org/officeDocument/2006/relationships/image" Target="../media/image248.png"/><Relationship Id="rId269" Type="http://schemas.openxmlformats.org/officeDocument/2006/relationships/image" Target="../media/image269.jpg"/><Relationship Id="rId12" Type="http://schemas.openxmlformats.org/officeDocument/2006/relationships/image" Target="../media/image12.png"/><Relationship Id="rId33" Type="http://schemas.openxmlformats.org/officeDocument/2006/relationships/image" Target="../media/image33.jp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jpg"/><Relationship Id="rId75" Type="http://schemas.openxmlformats.org/officeDocument/2006/relationships/image" Target="../media/image75.jp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jp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jp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23" Type="http://schemas.openxmlformats.org/officeDocument/2006/relationships/image" Target="../media/image23.jpg"/><Relationship Id="rId119" Type="http://schemas.openxmlformats.org/officeDocument/2006/relationships/image" Target="../media/image119.jpg"/><Relationship Id="rId270" Type="http://schemas.openxmlformats.org/officeDocument/2006/relationships/image" Target="../media/image270.jpg"/><Relationship Id="rId44" Type="http://schemas.openxmlformats.org/officeDocument/2006/relationships/image" Target="../media/image44.png"/><Relationship Id="rId65" Type="http://schemas.openxmlformats.org/officeDocument/2006/relationships/image" Target="../media/image65.jpg"/><Relationship Id="rId86" Type="http://schemas.openxmlformats.org/officeDocument/2006/relationships/image" Target="../media/image86.png"/><Relationship Id="rId130" Type="http://schemas.openxmlformats.org/officeDocument/2006/relationships/image" Target="../media/image130.jpg"/><Relationship Id="rId151" Type="http://schemas.openxmlformats.org/officeDocument/2006/relationships/image" Target="../media/image151.jpg"/><Relationship Id="rId172" Type="http://schemas.openxmlformats.org/officeDocument/2006/relationships/image" Target="../media/image172.jpg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28" Type="http://schemas.openxmlformats.org/officeDocument/2006/relationships/image" Target="../media/image228.jpg"/><Relationship Id="rId249" Type="http://schemas.openxmlformats.org/officeDocument/2006/relationships/image" Target="../media/image249.jpg"/><Relationship Id="rId13" Type="http://schemas.openxmlformats.org/officeDocument/2006/relationships/image" Target="../media/image13.jpg"/><Relationship Id="rId109" Type="http://schemas.openxmlformats.org/officeDocument/2006/relationships/image" Target="../media/image109.jpg"/><Relationship Id="rId260" Type="http://schemas.openxmlformats.org/officeDocument/2006/relationships/image" Target="../media/image260.png"/><Relationship Id="rId34" Type="http://schemas.openxmlformats.org/officeDocument/2006/relationships/image" Target="../media/image34.png"/><Relationship Id="rId55" Type="http://schemas.openxmlformats.org/officeDocument/2006/relationships/image" Target="../media/image55.jp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jpg"/><Relationship Id="rId162" Type="http://schemas.openxmlformats.org/officeDocument/2006/relationships/image" Target="../media/image162.jp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50" Type="http://schemas.openxmlformats.org/officeDocument/2006/relationships/image" Target="../media/image250.jpg"/><Relationship Id="rId271" Type="http://schemas.openxmlformats.org/officeDocument/2006/relationships/image" Target="../media/image271.jp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jp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jpg"/><Relationship Id="rId173" Type="http://schemas.openxmlformats.org/officeDocument/2006/relationships/image" Target="../media/image173.jp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229" Type="http://schemas.openxmlformats.org/officeDocument/2006/relationships/image" Target="../media/image229.jp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jp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g"/><Relationship Id="rId142" Type="http://schemas.openxmlformats.org/officeDocument/2006/relationships/image" Target="../media/image142.jpg"/><Relationship Id="rId163" Type="http://schemas.openxmlformats.org/officeDocument/2006/relationships/image" Target="../media/image163.jpg"/><Relationship Id="rId184" Type="http://schemas.openxmlformats.org/officeDocument/2006/relationships/image" Target="../media/image184.png"/><Relationship Id="rId219" Type="http://schemas.openxmlformats.org/officeDocument/2006/relationships/image" Target="../media/image219.jpg"/><Relationship Id="rId230" Type="http://schemas.openxmlformats.org/officeDocument/2006/relationships/image" Target="../media/image230.jpg"/><Relationship Id="rId251" Type="http://schemas.openxmlformats.org/officeDocument/2006/relationships/image" Target="../media/image251.jpg"/><Relationship Id="rId25" Type="http://schemas.openxmlformats.org/officeDocument/2006/relationships/image" Target="../media/image25.jpg"/><Relationship Id="rId46" Type="http://schemas.openxmlformats.org/officeDocument/2006/relationships/image" Target="../media/image46.pn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32" Type="http://schemas.openxmlformats.org/officeDocument/2006/relationships/image" Target="../media/image132.png"/><Relationship Id="rId153" Type="http://schemas.openxmlformats.org/officeDocument/2006/relationships/image" Target="../media/image153.jp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jp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jpg"/><Relationship Id="rId36" Type="http://schemas.openxmlformats.org/officeDocument/2006/relationships/image" Target="../media/image36.pn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jpg"/><Relationship Id="rId143" Type="http://schemas.openxmlformats.org/officeDocument/2006/relationships/image" Target="../media/image143.jpg"/><Relationship Id="rId164" Type="http://schemas.openxmlformats.org/officeDocument/2006/relationships/image" Target="../media/image164.jp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26" Type="http://schemas.openxmlformats.org/officeDocument/2006/relationships/image" Target="../media/image26.jpg"/><Relationship Id="rId231" Type="http://schemas.openxmlformats.org/officeDocument/2006/relationships/image" Target="../media/image231.jpg"/><Relationship Id="rId252" Type="http://schemas.openxmlformats.org/officeDocument/2006/relationships/image" Target="../media/image252.jpg"/><Relationship Id="rId273" Type="http://schemas.openxmlformats.org/officeDocument/2006/relationships/image" Target="../media/image273.jpg"/><Relationship Id="rId47" Type="http://schemas.openxmlformats.org/officeDocument/2006/relationships/image" Target="../media/image47.png"/><Relationship Id="rId68" Type="http://schemas.openxmlformats.org/officeDocument/2006/relationships/image" Target="../media/image68.jpg"/><Relationship Id="rId89" Type="http://schemas.openxmlformats.org/officeDocument/2006/relationships/image" Target="../media/image89.png"/><Relationship Id="rId112" Type="http://schemas.openxmlformats.org/officeDocument/2006/relationships/image" Target="../media/image112.jpg"/><Relationship Id="rId133" Type="http://schemas.openxmlformats.org/officeDocument/2006/relationships/image" Target="../media/image133.png"/><Relationship Id="rId154" Type="http://schemas.openxmlformats.org/officeDocument/2006/relationships/image" Target="../media/image154.jpg"/><Relationship Id="rId175" Type="http://schemas.openxmlformats.org/officeDocument/2006/relationships/image" Target="../media/image175.jpg"/><Relationship Id="rId196" Type="http://schemas.openxmlformats.org/officeDocument/2006/relationships/image" Target="../media/image196.jp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37" Type="http://schemas.openxmlformats.org/officeDocument/2006/relationships/image" Target="../media/image37.png"/><Relationship Id="rId58" Type="http://schemas.openxmlformats.org/officeDocument/2006/relationships/image" Target="../media/image58.jp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jpg"/><Relationship Id="rId144" Type="http://schemas.openxmlformats.org/officeDocument/2006/relationships/image" Target="../media/image144.png"/><Relationship Id="rId90" Type="http://schemas.openxmlformats.org/officeDocument/2006/relationships/image" Target="../media/image90.jpg"/><Relationship Id="rId165" Type="http://schemas.openxmlformats.org/officeDocument/2006/relationships/image" Target="../media/image165.jp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jpg"/><Relationship Id="rId253" Type="http://schemas.openxmlformats.org/officeDocument/2006/relationships/image" Target="../media/image253.jp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48" Type="http://schemas.openxmlformats.org/officeDocument/2006/relationships/image" Target="../media/image48.png"/><Relationship Id="rId69" Type="http://schemas.openxmlformats.org/officeDocument/2006/relationships/image" Target="../media/image69.jpg"/><Relationship Id="rId113" Type="http://schemas.openxmlformats.org/officeDocument/2006/relationships/image" Target="../media/image113.png"/><Relationship Id="rId134" Type="http://schemas.openxmlformats.org/officeDocument/2006/relationships/image" Target="../media/image134.jpg"/><Relationship Id="rId80" Type="http://schemas.openxmlformats.org/officeDocument/2006/relationships/image" Target="../media/image80.jpg"/><Relationship Id="rId155" Type="http://schemas.openxmlformats.org/officeDocument/2006/relationships/image" Target="../media/image155.jpg"/><Relationship Id="rId176" Type="http://schemas.openxmlformats.org/officeDocument/2006/relationships/image" Target="../media/image176.png"/><Relationship Id="rId197" Type="http://schemas.openxmlformats.org/officeDocument/2006/relationships/image" Target="../media/image197.jpg"/><Relationship Id="rId201" Type="http://schemas.openxmlformats.org/officeDocument/2006/relationships/image" Target="../media/image201.jp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png"/><Relationship Id="rId103" Type="http://schemas.openxmlformats.org/officeDocument/2006/relationships/image" Target="../media/image103.jpg"/><Relationship Id="rId124" Type="http://schemas.openxmlformats.org/officeDocument/2006/relationships/image" Target="../media/image124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png"/><Relationship Id="rId166" Type="http://schemas.openxmlformats.org/officeDocument/2006/relationships/image" Target="../media/image166.jpg"/><Relationship Id="rId187" Type="http://schemas.openxmlformats.org/officeDocument/2006/relationships/image" Target="../media/image187.png"/><Relationship Id="rId1" Type="http://schemas.openxmlformats.org/officeDocument/2006/relationships/image" Target="../media/image1.jpg"/><Relationship Id="rId212" Type="http://schemas.openxmlformats.org/officeDocument/2006/relationships/image" Target="../media/image212.jpg"/><Relationship Id="rId233" Type="http://schemas.openxmlformats.org/officeDocument/2006/relationships/image" Target="../media/image233.jpg"/><Relationship Id="rId254" Type="http://schemas.openxmlformats.org/officeDocument/2006/relationships/image" Target="../media/image254.jp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275" Type="http://schemas.openxmlformats.org/officeDocument/2006/relationships/image" Target="../media/image275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jpg"/><Relationship Id="rId156" Type="http://schemas.openxmlformats.org/officeDocument/2006/relationships/image" Target="../media/image156.jpg"/><Relationship Id="rId177" Type="http://schemas.openxmlformats.org/officeDocument/2006/relationships/image" Target="../media/image177.png"/><Relationship Id="rId198" Type="http://schemas.openxmlformats.org/officeDocument/2006/relationships/image" Target="../media/image198.jpg"/><Relationship Id="rId202" Type="http://schemas.openxmlformats.org/officeDocument/2006/relationships/image" Target="../media/image202.jp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jpg"/><Relationship Id="rId146" Type="http://schemas.openxmlformats.org/officeDocument/2006/relationships/image" Target="../media/image146.jp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jpg"/><Relationship Id="rId213" Type="http://schemas.openxmlformats.org/officeDocument/2006/relationships/image" Target="../media/image213.jpg"/><Relationship Id="rId234" Type="http://schemas.openxmlformats.org/officeDocument/2006/relationships/image" Target="../media/image234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40" Type="http://schemas.openxmlformats.org/officeDocument/2006/relationships/image" Target="../media/image40.png"/><Relationship Id="rId115" Type="http://schemas.openxmlformats.org/officeDocument/2006/relationships/image" Target="../media/image115.jpg"/><Relationship Id="rId136" Type="http://schemas.openxmlformats.org/officeDocument/2006/relationships/image" Target="../media/image136.png"/><Relationship Id="rId157" Type="http://schemas.openxmlformats.org/officeDocument/2006/relationships/image" Target="../media/image157.jpg"/><Relationship Id="rId178" Type="http://schemas.openxmlformats.org/officeDocument/2006/relationships/image" Target="../media/image178.jpg"/><Relationship Id="rId61" Type="http://schemas.openxmlformats.org/officeDocument/2006/relationships/image" Target="../media/image61.jpg"/><Relationship Id="rId82" Type="http://schemas.openxmlformats.org/officeDocument/2006/relationships/image" Target="../media/image82.png"/><Relationship Id="rId199" Type="http://schemas.openxmlformats.org/officeDocument/2006/relationships/image" Target="../media/image199.jpg"/><Relationship Id="rId203" Type="http://schemas.openxmlformats.org/officeDocument/2006/relationships/image" Target="../media/image203.jpg"/><Relationship Id="rId19" Type="http://schemas.openxmlformats.org/officeDocument/2006/relationships/image" Target="../media/image19.jp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30" Type="http://schemas.openxmlformats.org/officeDocument/2006/relationships/image" Target="../media/image30.jp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jpg"/><Relationship Id="rId168" Type="http://schemas.openxmlformats.org/officeDocument/2006/relationships/image" Target="../media/image168.png"/><Relationship Id="rId51" Type="http://schemas.openxmlformats.org/officeDocument/2006/relationships/image" Target="../media/image51.jp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116" Type="http://schemas.openxmlformats.org/officeDocument/2006/relationships/image" Target="../media/image116.jpg"/><Relationship Id="rId137" Type="http://schemas.openxmlformats.org/officeDocument/2006/relationships/image" Target="../media/image137.png"/><Relationship Id="rId158" Type="http://schemas.openxmlformats.org/officeDocument/2006/relationships/image" Target="../media/image158.jpg"/><Relationship Id="rId20" Type="http://schemas.openxmlformats.org/officeDocument/2006/relationships/image" Target="../media/image20.jpg"/><Relationship Id="rId41" Type="http://schemas.openxmlformats.org/officeDocument/2006/relationships/image" Target="../media/image41.png"/><Relationship Id="rId62" Type="http://schemas.openxmlformats.org/officeDocument/2006/relationships/image" Target="../media/image62.jp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jpg"/><Relationship Id="rId204" Type="http://schemas.openxmlformats.org/officeDocument/2006/relationships/image" Target="../media/image204.jp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106" Type="http://schemas.openxmlformats.org/officeDocument/2006/relationships/image" Target="../media/image106.jp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png"/><Relationship Id="rId94" Type="http://schemas.openxmlformats.org/officeDocument/2006/relationships/image" Target="../media/image94.jpg"/><Relationship Id="rId148" Type="http://schemas.openxmlformats.org/officeDocument/2006/relationships/image" Target="../media/image148.jpg"/><Relationship Id="rId169" Type="http://schemas.openxmlformats.org/officeDocument/2006/relationships/image" Target="../media/image169.png"/><Relationship Id="rId4" Type="http://schemas.openxmlformats.org/officeDocument/2006/relationships/image" Target="../media/image4.jp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png"/><Relationship Id="rId191" Type="http://schemas.openxmlformats.org/officeDocument/2006/relationships/image" Target="../media/image191.jpg"/><Relationship Id="rId205" Type="http://schemas.openxmlformats.org/officeDocument/2006/relationships/image" Target="../media/image205.jpg"/><Relationship Id="rId247" Type="http://schemas.openxmlformats.org/officeDocument/2006/relationships/image" Target="../media/image247.png"/><Relationship Id="rId107" Type="http://schemas.openxmlformats.org/officeDocument/2006/relationships/image" Target="../media/image107.jpg"/><Relationship Id="rId11" Type="http://schemas.openxmlformats.org/officeDocument/2006/relationships/image" Target="../media/image11.png"/><Relationship Id="rId53" Type="http://schemas.openxmlformats.org/officeDocument/2006/relationships/image" Target="../media/image53.jpg"/><Relationship Id="rId149" Type="http://schemas.openxmlformats.org/officeDocument/2006/relationships/image" Target="../media/image149.jpg"/><Relationship Id="rId95" Type="http://schemas.openxmlformats.org/officeDocument/2006/relationships/image" Target="../media/image95.png"/><Relationship Id="rId160" Type="http://schemas.openxmlformats.org/officeDocument/2006/relationships/image" Target="../media/image160.jpg"/><Relationship Id="rId216" Type="http://schemas.openxmlformats.org/officeDocument/2006/relationships/image" Target="../media/image216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1.jpg"/><Relationship Id="rId2" Type="http://schemas.openxmlformats.org/officeDocument/2006/relationships/image" Target="../media/image530.jpg"/><Relationship Id="rId1" Type="http://schemas.openxmlformats.org/officeDocument/2006/relationships/image" Target="../media/image202.jp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89.jpg"/><Relationship Id="rId21" Type="http://schemas.openxmlformats.org/officeDocument/2006/relationships/image" Target="../media/image298.jpg"/><Relationship Id="rId42" Type="http://schemas.openxmlformats.org/officeDocument/2006/relationships/image" Target="../media/image319.jpg"/><Relationship Id="rId63" Type="http://schemas.openxmlformats.org/officeDocument/2006/relationships/image" Target="../media/image337.jpg"/><Relationship Id="rId84" Type="http://schemas.openxmlformats.org/officeDocument/2006/relationships/image" Target="../media/image358.jpg"/><Relationship Id="rId138" Type="http://schemas.openxmlformats.org/officeDocument/2006/relationships/image" Target="../media/image409.jpg"/><Relationship Id="rId159" Type="http://schemas.openxmlformats.org/officeDocument/2006/relationships/image" Target="../media/image429.jpg"/><Relationship Id="rId170" Type="http://schemas.openxmlformats.org/officeDocument/2006/relationships/image" Target="../media/image265.jpg"/><Relationship Id="rId191" Type="http://schemas.openxmlformats.org/officeDocument/2006/relationships/image" Target="../media/image460.jpg"/><Relationship Id="rId205" Type="http://schemas.openxmlformats.org/officeDocument/2006/relationships/image" Target="../media/image472.jpg"/><Relationship Id="rId226" Type="http://schemas.openxmlformats.org/officeDocument/2006/relationships/image" Target="../media/image492.png"/><Relationship Id="rId107" Type="http://schemas.openxmlformats.org/officeDocument/2006/relationships/image" Target="../media/image380.jpg"/><Relationship Id="rId11" Type="http://schemas.openxmlformats.org/officeDocument/2006/relationships/image" Target="../media/image289.png"/><Relationship Id="rId32" Type="http://schemas.openxmlformats.org/officeDocument/2006/relationships/image" Target="../media/image309.jpg"/><Relationship Id="rId53" Type="http://schemas.openxmlformats.org/officeDocument/2006/relationships/image" Target="../media/image327.png"/><Relationship Id="rId74" Type="http://schemas.openxmlformats.org/officeDocument/2006/relationships/image" Target="../media/image348.png"/><Relationship Id="rId128" Type="http://schemas.openxmlformats.org/officeDocument/2006/relationships/image" Target="../media/image400.jpg"/><Relationship Id="rId149" Type="http://schemas.openxmlformats.org/officeDocument/2006/relationships/image" Target="../media/image420.png"/><Relationship Id="rId5" Type="http://schemas.openxmlformats.org/officeDocument/2006/relationships/image" Target="../media/image283.png"/><Relationship Id="rId95" Type="http://schemas.openxmlformats.org/officeDocument/2006/relationships/image" Target="../media/image369.jpg"/><Relationship Id="rId160" Type="http://schemas.openxmlformats.org/officeDocument/2006/relationships/image" Target="../media/image430.jpg"/><Relationship Id="rId181" Type="http://schemas.openxmlformats.org/officeDocument/2006/relationships/image" Target="../media/image450.jpg"/><Relationship Id="rId216" Type="http://schemas.openxmlformats.org/officeDocument/2006/relationships/image" Target="../media/image482.jpg"/><Relationship Id="rId237" Type="http://schemas.openxmlformats.org/officeDocument/2006/relationships/image" Target="../media/image501.jpg"/><Relationship Id="rId22" Type="http://schemas.openxmlformats.org/officeDocument/2006/relationships/image" Target="../media/image299.jpg"/><Relationship Id="rId43" Type="http://schemas.openxmlformats.org/officeDocument/2006/relationships/image" Target="../media/image320.jpg"/><Relationship Id="rId64" Type="http://schemas.openxmlformats.org/officeDocument/2006/relationships/image" Target="../media/image338.jpg"/><Relationship Id="rId118" Type="http://schemas.openxmlformats.org/officeDocument/2006/relationships/image" Target="../media/image390.jpg"/><Relationship Id="rId139" Type="http://schemas.openxmlformats.org/officeDocument/2006/relationships/image" Target="../media/image410.jpg"/><Relationship Id="rId85" Type="http://schemas.openxmlformats.org/officeDocument/2006/relationships/image" Target="../media/image359.jpg"/><Relationship Id="rId150" Type="http://schemas.openxmlformats.org/officeDocument/2006/relationships/image" Target="../media/image421.jpg"/><Relationship Id="rId171" Type="http://schemas.openxmlformats.org/officeDocument/2006/relationships/image" Target="../media/image440.jpg"/><Relationship Id="rId192" Type="http://schemas.openxmlformats.org/officeDocument/2006/relationships/image" Target="../media/image461.jpg"/><Relationship Id="rId206" Type="http://schemas.openxmlformats.org/officeDocument/2006/relationships/image" Target="../media/image473.png"/><Relationship Id="rId227" Type="http://schemas.openxmlformats.org/officeDocument/2006/relationships/image" Target="../media/image493.jpg"/><Relationship Id="rId12" Type="http://schemas.openxmlformats.org/officeDocument/2006/relationships/image" Target="../media/image290.png"/><Relationship Id="rId33" Type="http://schemas.openxmlformats.org/officeDocument/2006/relationships/image" Target="../media/image310.jpg"/><Relationship Id="rId108" Type="http://schemas.openxmlformats.org/officeDocument/2006/relationships/image" Target="../media/image381.jpg"/><Relationship Id="rId129" Type="http://schemas.openxmlformats.org/officeDocument/2006/relationships/image" Target="../media/image401.jpg"/><Relationship Id="rId54" Type="http://schemas.openxmlformats.org/officeDocument/2006/relationships/image" Target="../media/image328.jpg"/><Relationship Id="rId75" Type="http://schemas.openxmlformats.org/officeDocument/2006/relationships/image" Target="../media/image349.jpg"/><Relationship Id="rId96" Type="http://schemas.openxmlformats.org/officeDocument/2006/relationships/image" Target="../media/image370.jpg"/><Relationship Id="rId140" Type="http://schemas.openxmlformats.org/officeDocument/2006/relationships/image" Target="../media/image411.png"/><Relationship Id="rId161" Type="http://schemas.openxmlformats.org/officeDocument/2006/relationships/image" Target="../media/image431.jpg"/><Relationship Id="rId182" Type="http://schemas.openxmlformats.org/officeDocument/2006/relationships/image" Target="../media/image451.png"/><Relationship Id="rId217" Type="http://schemas.openxmlformats.org/officeDocument/2006/relationships/image" Target="../media/image483.jpg"/><Relationship Id="rId6" Type="http://schemas.openxmlformats.org/officeDocument/2006/relationships/image" Target="../media/image284.png"/><Relationship Id="rId238" Type="http://schemas.openxmlformats.org/officeDocument/2006/relationships/image" Target="../media/image502.png"/><Relationship Id="rId23" Type="http://schemas.openxmlformats.org/officeDocument/2006/relationships/image" Target="../media/image300.jpg"/><Relationship Id="rId119" Type="http://schemas.openxmlformats.org/officeDocument/2006/relationships/image" Target="../media/image391.png"/><Relationship Id="rId44" Type="http://schemas.openxmlformats.org/officeDocument/2006/relationships/image" Target="../media/image321.jpg"/><Relationship Id="rId65" Type="http://schemas.openxmlformats.org/officeDocument/2006/relationships/image" Target="../media/image339.jpg"/><Relationship Id="rId86" Type="http://schemas.openxmlformats.org/officeDocument/2006/relationships/image" Target="../media/image360.jpg"/><Relationship Id="rId130" Type="http://schemas.openxmlformats.org/officeDocument/2006/relationships/image" Target="../media/image402.jpg"/><Relationship Id="rId151" Type="http://schemas.openxmlformats.org/officeDocument/2006/relationships/image" Target="../media/image61.jpg"/><Relationship Id="rId172" Type="http://schemas.openxmlformats.org/officeDocument/2006/relationships/image" Target="../media/image441.jpg"/><Relationship Id="rId193" Type="http://schemas.openxmlformats.org/officeDocument/2006/relationships/image" Target="../media/image462.jpg"/><Relationship Id="rId207" Type="http://schemas.openxmlformats.org/officeDocument/2006/relationships/image" Target="../media/image474.jpg"/><Relationship Id="rId228" Type="http://schemas.openxmlformats.org/officeDocument/2006/relationships/image" Target="../media/image494.png"/><Relationship Id="rId13" Type="http://schemas.openxmlformats.org/officeDocument/2006/relationships/image" Target="../media/image291.png"/><Relationship Id="rId109" Type="http://schemas.openxmlformats.org/officeDocument/2006/relationships/image" Target="../media/image382.jpg"/><Relationship Id="rId34" Type="http://schemas.openxmlformats.org/officeDocument/2006/relationships/image" Target="../media/image311.jpg"/><Relationship Id="rId55" Type="http://schemas.openxmlformats.org/officeDocument/2006/relationships/image" Target="../media/image329.jpg"/><Relationship Id="rId76" Type="http://schemas.openxmlformats.org/officeDocument/2006/relationships/image" Target="../media/image350.jpg"/><Relationship Id="rId97" Type="http://schemas.openxmlformats.org/officeDocument/2006/relationships/image" Target="../media/image371.jpg"/><Relationship Id="rId120" Type="http://schemas.openxmlformats.org/officeDocument/2006/relationships/image" Target="../media/image392.jpg"/><Relationship Id="rId141" Type="http://schemas.openxmlformats.org/officeDocument/2006/relationships/image" Target="../media/image412.jpg"/><Relationship Id="rId7" Type="http://schemas.openxmlformats.org/officeDocument/2006/relationships/image" Target="../media/image285.png"/><Relationship Id="rId162" Type="http://schemas.openxmlformats.org/officeDocument/2006/relationships/image" Target="../media/image432.jpg"/><Relationship Id="rId183" Type="http://schemas.openxmlformats.org/officeDocument/2006/relationships/image" Target="../media/image452.png"/><Relationship Id="rId218" Type="http://schemas.openxmlformats.org/officeDocument/2006/relationships/image" Target="../media/image484.jpg"/><Relationship Id="rId24" Type="http://schemas.openxmlformats.org/officeDocument/2006/relationships/image" Target="../media/image301.jpg"/><Relationship Id="rId45" Type="http://schemas.openxmlformats.org/officeDocument/2006/relationships/image" Target="../media/image190.jpg"/><Relationship Id="rId66" Type="http://schemas.openxmlformats.org/officeDocument/2006/relationships/image" Target="../media/image340.jpg"/><Relationship Id="rId87" Type="http://schemas.openxmlformats.org/officeDocument/2006/relationships/image" Target="../media/image361.jpg"/><Relationship Id="rId110" Type="http://schemas.openxmlformats.org/officeDocument/2006/relationships/image" Target="../media/image383.jpg"/><Relationship Id="rId131" Type="http://schemas.openxmlformats.org/officeDocument/2006/relationships/image" Target="../media/image145.png"/><Relationship Id="rId152" Type="http://schemas.openxmlformats.org/officeDocument/2006/relationships/image" Target="../media/image422.jpg"/><Relationship Id="rId173" Type="http://schemas.openxmlformats.org/officeDocument/2006/relationships/image" Target="../media/image442.jpg"/><Relationship Id="rId194" Type="http://schemas.openxmlformats.org/officeDocument/2006/relationships/image" Target="../media/image463.png"/><Relationship Id="rId208" Type="http://schemas.openxmlformats.org/officeDocument/2006/relationships/image" Target="../media/image475.jpg"/><Relationship Id="rId229" Type="http://schemas.openxmlformats.org/officeDocument/2006/relationships/image" Target="../media/image133.png"/><Relationship Id="rId14" Type="http://schemas.openxmlformats.org/officeDocument/2006/relationships/image" Target="../media/image77.png"/><Relationship Id="rId35" Type="http://schemas.openxmlformats.org/officeDocument/2006/relationships/image" Target="../media/image312.jpg"/><Relationship Id="rId56" Type="http://schemas.openxmlformats.org/officeDocument/2006/relationships/image" Target="../media/image330.jpg"/><Relationship Id="rId77" Type="http://schemas.openxmlformats.org/officeDocument/2006/relationships/image" Target="../media/image351.jpg"/><Relationship Id="rId100" Type="http://schemas.openxmlformats.org/officeDocument/2006/relationships/image" Target="../media/image374.jpg"/><Relationship Id="rId8" Type="http://schemas.openxmlformats.org/officeDocument/2006/relationships/image" Target="../media/image286.png"/><Relationship Id="rId98" Type="http://schemas.openxmlformats.org/officeDocument/2006/relationships/image" Target="../media/image372.png"/><Relationship Id="rId121" Type="http://schemas.openxmlformats.org/officeDocument/2006/relationships/image" Target="../media/image393.jpg"/><Relationship Id="rId142" Type="http://schemas.openxmlformats.org/officeDocument/2006/relationships/image" Target="../media/image413.jpg"/><Relationship Id="rId163" Type="http://schemas.openxmlformats.org/officeDocument/2006/relationships/image" Target="../media/image433.jpg"/><Relationship Id="rId184" Type="http://schemas.openxmlformats.org/officeDocument/2006/relationships/image" Target="../media/image453.jpg"/><Relationship Id="rId219" Type="http://schemas.openxmlformats.org/officeDocument/2006/relationships/image" Target="../media/image485.jpg"/><Relationship Id="rId230" Type="http://schemas.openxmlformats.org/officeDocument/2006/relationships/image" Target="../media/image132.png"/><Relationship Id="rId25" Type="http://schemas.openxmlformats.org/officeDocument/2006/relationships/image" Target="../media/image302.jpg"/><Relationship Id="rId46" Type="http://schemas.openxmlformats.org/officeDocument/2006/relationships/image" Target="../media/image225.jpg"/><Relationship Id="rId67" Type="http://schemas.openxmlformats.org/officeDocument/2006/relationships/image" Target="../media/image341.jpg"/><Relationship Id="rId88" Type="http://schemas.openxmlformats.org/officeDocument/2006/relationships/image" Target="../media/image362.jpg"/><Relationship Id="rId111" Type="http://schemas.openxmlformats.org/officeDocument/2006/relationships/image" Target="../media/image384.jpg"/><Relationship Id="rId132" Type="http://schemas.openxmlformats.org/officeDocument/2006/relationships/image" Target="../media/image403.jpg"/><Relationship Id="rId153" Type="http://schemas.openxmlformats.org/officeDocument/2006/relationships/image" Target="../media/image423.jpg"/><Relationship Id="rId174" Type="http://schemas.openxmlformats.org/officeDocument/2006/relationships/image" Target="../media/image443.png"/><Relationship Id="rId195" Type="http://schemas.openxmlformats.org/officeDocument/2006/relationships/image" Target="../media/image464.jpg"/><Relationship Id="rId209" Type="http://schemas.openxmlformats.org/officeDocument/2006/relationships/image" Target="../media/image476.jpg"/><Relationship Id="rId190" Type="http://schemas.openxmlformats.org/officeDocument/2006/relationships/image" Target="../media/image459.png"/><Relationship Id="rId204" Type="http://schemas.openxmlformats.org/officeDocument/2006/relationships/image" Target="../media/image471.jpg"/><Relationship Id="rId220" Type="http://schemas.openxmlformats.org/officeDocument/2006/relationships/image" Target="../media/image486.jpg"/><Relationship Id="rId225" Type="http://schemas.openxmlformats.org/officeDocument/2006/relationships/image" Target="../media/image491.jpg"/><Relationship Id="rId15" Type="http://schemas.openxmlformats.org/officeDocument/2006/relationships/image" Target="../media/image292.jpg"/><Relationship Id="rId36" Type="http://schemas.openxmlformats.org/officeDocument/2006/relationships/image" Target="../media/image313.jpg"/><Relationship Id="rId57" Type="http://schemas.openxmlformats.org/officeDocument/2006/relationships/image" Target="../media/image331.jpg"/><Relationship Id="rId106" Type="http://schemas.openxmlformats.org/officeDocument/2006/relationships/image" Target="../media/image379.jpg"/><Relationship Id="rId127" Type="http://schemas.openxmlformats.org/officeDocument/2006/relationships/image" Target="../media/image399.jpg"/><Relationship Id="rId10" Type="http://schemas.openxmlformats.org/officeDocument/2006/relationships/image" Target="../media/image288.png"/><Relationship Id="rId31" Type="http://schemas.openxmlformats.org/officeDocument/2006/relationships/image" Target="../media/image308.png"/><Relationship Id="rId52" Type="http://schemas.openxmlformats.org/officeDocument/2006/relationships/image" Target="../media/image326.jpg"/><Relationship Id="rId73" Type="http://schemas.openxmlformats.org/officeDocument/2006/relationships/image" Target="../media/image347.jpg"/><Relationship Id="rId78" Type="http://schemas.openxmlformats.org/officeDocument/2006/relationships/image" Target="../media/image352.jpg"/><Relationship Id="rId94" Type="http://schemas.openxmlformats.org/officeDocument/2006/relationships/image" Target="../media/image368.png"/><Relationship Id="rId99" Type="http://schemas.openxmlformats.org/officeDocument/2006/relationships/image" Target="../media/image373.jpg"/><Relationship Id="rId101" Type="http://schemas.openxmlformats.org/officeDocument/2006/relationships/image" Target="../media/image375.jpg"/><Relationship Id="rId122" Type="http://schemas.openxmlformats.org/officeDocument/2006/relationships/image" Target="../media/image394.png"/><Relationship Id="rId143" Type="http://schemas.openxmlformats.org/officeDocument/2006/relationships/image" Target="../media/image414.jpg"/><Relationship Id="rId148" Type="http://schemas.openxmlformats.org/officeDocument/2006/relationships/image" Target="../media/image419.jpg"/><Relationship Id="rId164" Type="http://schemas.openxmlformats.org/officeDocument/2006/relationships/image" Target="../media/image434.jpg"/><Relationship Id="rId169" Type="http://schemas.openxmlformats.org/officeDocument/2006/relationships/image" Target="../media/image439.jpg"/><Relationship Id="rId185" Type="http://schemas.openxmlformats.org/officeDocument/2006/relationships/image" Target="../media/image454.jp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80" Type="http://schemas.openxmlformats.org/officeDocument/2006/relationships/image" Target="../media/image449.jpg"/><Relationship Id="rId210" Type="http://schemas.openxmlformats.org/officeDocument/2006/relationships/image" Target="../media/image477.jpg"/><Relationship Id="rId215" Type="http://schemas.openxmlformats.org/officeDocument/2006/relationships/image" Target="../media/image481.png"/><Relationship Id="rId236" Type="http://schemas.openxmlformats.org/officeDocument/2006/relationships/image" Target="../media/image500.png"/><Relationship Id="rId26" Type="http://schemas.openxmlformats.org/officeDocument/2006/relationships/image" Target="../media/image303.jpg"/><Relationship Id="rId231" Type="http://schemas.openxmlformats.org/officeDocument/2006/relationships/image" Target="../media/image495.jpg"/><Relationship Id="rId47" Type="http://schemas.openxmlformats.org/officeDocument/2006/relationships/image" Target="../media/image322.jpg"/><Relationship Id="rId68" Type="http://schemas.openxmlformats.org/officeDocument/2006/relationships/image" Target="../media/image342.jpg"/><Relationship Id="rId89" Type="http://schemas.openxmlformats.org/officeDocument/2006/relationships/image" Target="../media/image363.jpg"/><Relationship Id="rId112" Type="http://schemas.openxmlformats.org/officeDocument/2006/relationships/image" Target="../media/image385.jpg"/><Relationship Id="rId133" Type="http://schemas.openxmlformats.org/officeDocument/2006/relationships/image" Target="../media/image404.jpg"/><Relationship Id="rId154" Type="http://schemas.openxmlformats.org/officeDocument/2006/relationships/image" Target="../media/image424.jpg"/><Relationship Id="rId175" Type="http://schemas.openxmlformats.org/officeDocument/2006/relationships/image" Target="../media/image444.jpg"/><Relationship Id="rId196" Type="http://schemas.openxmlformats.org/officeDocument/2006/relationships/image" Target="../media/image465.jpg"/><Relationship Id="rId200" Type="http://schemas.openxmlformats.org/officeDocument/2006/relationships/image" Target="../media/image255.png"/><Relationship Id="rId16" Type="http://schemas.openxmlformats.org/officeDocument/2006/relationships/image" Target="../media/image293.jpg"/><Relationship Id="rId221" Type="http://schemas.openxmlformats.org/officeDocument/2006/relationships/image" Target="../media/image487.png"/><Relationship Id="rId37" Type="http://schemas.openxmlformats.org/officeDocument/2006/relationships/image" Target="../media/image314.jpg"/><Relationship Id="rId58" Type="http://schemas.openxmlformats.org/officeDocument/2006/relationships/image" Target="../media/image332.png"/><Relationship Id="rId79" Type="http://schemas.openxmlformats.org/officeDocument/2006/relationships/image" Target="../media/image353.jpg"/><Relationship Id="rId102" Type="http://schemas.openxmlformats.org/officeDocument/2006/relationships/image" Target="../media/image376.jpg"/><Relationship Id="rId123" Type="http://schemas.openxmlformats.org/officeDocument/2006/relationships/image" Target="../media/image395.jpg"/><Relationship Id="rId144" Type="http://schemas.openxmlformats.org/officeDocument/2006/relationships/image" Target="../media/image415.jpg"/><Relationship Id="rId90" Type="http://schemas.openxmlformats.org/officeDocument/2006/relationships/image" Target="../media/image364.jpg"/><Relationship Id="rId165" Type="http://schemas.openxmlformats.org/officeDocument/2006/relationships/image" Target="../media/image435.jpg"/><Relationship Id="rId186" Type="http://schemas.openxmlformats.org/officeDocument/2006/relationships/image" Target="../media/image455.jpg"/><Relationship Id="rId211" Type="http://schemas.openxmlformats.org/officeDocument/2006/relationships/image" Target="../media/image478.jpg"/><Relationship Id="rId232" Type="http://schemas.openxmlformats.org/officeDocument/2006/relationships/image" Target="../media/image496.jpg"/><Relationship Id="rId27" Type="http://schemas.openxmlformats.org/officeDocument/2006/relationships/image" Target="../media/image304.jpg"/><Relationship Id="rId48" Type="http://schemas.openxmlformats.org/officeDocument/2006/relationships/image" Target="../media/image323.jpg"/><Relationship Id="rId69" Type="http://schemas.openxmlformats.org/officeDocument/2006/relationships/image" Target="../media/image343.jpg"/><Relationship Id="rId113" Type="http://schemas.openxmlformats.org/officeDocument/2006/relationships/image" Target="../media/image386.jpg"/><Relationship Id="rId134" Type="http://schemas.openxmlformats.org/officeDocument/2006/relationships/image" Target="../media/image405.jpg"/><Relationship Id="rId80" Type="http://schemas.openxmlformats.org/officeDocument/2006/relationships/image" Target="../media/image354.jpg"/><Relationship Id="rId155" Type="http://schemas.openxmlformats.org/officeDocument/2006/relationships/image" Target="../media/image425.jpg"/><Relationship Id="rId176" Type="http://schemas.openxmlformats.org/officeDocument/2006/relationships/image" Target="../media/image445.jpg"/><Relationship Id="rId197" Type="http://schemas.openxmlformats.org/officeDocument/2006/relationships/image" Target="../media/image466.jpg"/><Relationship Id="rId201" Type="http://schemas.openxmlformats.org/officeDocument/2006/relationships/image" Target="../media/image49.jpg"/><Relationship Id="rId222" Type="http://schemas.openxmlformats.org/officeDocument/2006/relationships/image" Target="../media/image488.jpg"/><Relationship Id="rId17" Type="http://schemas.openxmlformats.org/officeDocument/2006/relationships/image" Target="../media/image294.jpg"/><Relationship Id="rId38" Type="http://schemas.openxmlformats.org/officeDocument/2006/relationships/image" Target="../media/image315.jpg"/><Relationship Id="rId59" Type="http://schemas.openxmlformats.org/officeDocument/2006/relationships/image" Target="../media/image333.jpg"/><Relationship Id="rId103" Type="http://schemas.openxmlformats.org/officeDocument/2006/relationships/image" Target="../media/image251.jpg"/><Relationship Id="rId124" Type="http://schemas.openxmlformats.org/officeDocument/2006/relationships/image" Target="../media/image396.jpg"/><Relationship Id="rId70" Type="http://schemas.openxmlformats.org/officeDocument/2006/relationships/image" Target="../media/image344.jpg"/><Relationship Id="rId91" Type="http://schemas.openxmlformats.org/officeDocument/2006/relationships/image" Target="../media/image365.jpg"/><Relationship Id="rId145" Type="http://schemas.openxmlformats.org/officeDocument/2006/relationships/image" Target="../media/image416.jpg"/><Relationship Id="rId166" Type="http://schemas.openxmlformats.org/officeDocument/2006/relationships/image" Target="../media/image436.jpg"/><Relationship Id="rId187" Type="http://schemas.openxmlformats.org/officeDocument/2006/relationships/image" Target="../media/image456.jpg"/><Relationship Id="rId1" Type="http://schemas.openxmlformats.org/officeDocument/2006/relationships/image" Target="../media/image279.png"/><Relationship Id="rId212" Type="http://schemas.openxmlformats.org/officeDocument/2006/relationships/image" Target="../media/image479.jpg"/><Relationship Id="rId233" Type="http://schemas.openxmlformats.org/officeDocument/2006/relationships/image" Target="../media/image497.jpg"/><Relationship Id="rId28" Type="http://schemas.openxmlformats.org/officeDocument/2006/relationships/image" Target="../media/image305.jpg"/><Relationship Id="rId49" Type="http://schemas.openxmlformats.org/officeDocument/2006/relationships/image" Target="../media/image324.jpg"/><Relationship Id="rId114" Type="http://schemas.openxmlformats.org/officeDocument/2006/relationships/image" Target="../media/image387.jpg"/><Relationship Id="rId60" Type="http://schemas.openxmlformats.org/officeDocument/2006/relationships/image" Target="../media/image334.jpg"/><Relationship Id="rId81" Type="http://schemas.openxmlformats.org/officeDocument/2006/relationships/image" Target="../media/image355.jpg"/><Relationship Id="rId135" Type="http://schemas.openxmlformats.org/officeDocument/2006/relationships/image" Target="../media/image406.jpg"/><Relationship Id="rId156" Type="http://schemas.openxmlformats.org/officeDocument/2006/relationships/image" Target="../media/image426.jpg"/><Relationship Id="rId177" Type="http://schemas.openxmlformats.org/officeDocument/2006/relationships/image" Target="../media/image446.jpg"/><Relationship Id="rId198" Type="http://schemas.openxmlformats.org/officeDocument/2006/relationships/image" Target="../media/image467.jpg"/><Relationship Id="rId202" Type="http://schemas.openxmlformats.org/officeDocument/2006/relationships/image" Target="../media/image469.jpg"/><Relationship Id="rId223" Type="http://schemas.openxmlformats.org/officeDocument/2006/relationships/image" Target="../media/image489.jpg"/><Relationship Id="rId18" Type="http://schemas.openxmlformats.org/officeDocument/2006/relationships/image" Target="../media/image295.png"/><Relationship Id="rId39" Type="http://schemas.openxmlformats.org/officeDocument/2006/relationships/image" Target="../media/image316.jpg"/><Relationship Id="rId50" Type="http://schemas.openxmlformats.org/officeDocument/2006/relationships/image" Target="../media/image325.png"/><Relationship Id="rId104" Type="http://schemas.openxmlformats.org/officeDocument/2006/relationships/image" Target="../media/image377.jpg"/><Relationship Id="rId125" Type="http://schemas.openxmlformats.org/officeDocument/2006/relationships/image" Target="../media/image397.jpg"/><Relationship Id="rId146" Type="http://schemas.openxmlformats.org/officeDocument/2006/relationships/image" Target="../media/image417.jpg"/><Relationship Id="rId167" Type="http://schemas.openxmlformats.org/officeDocument/2006/relationships/image" Target="../media/image437.png"/><Relationship Id="rId188" Type="http://schemas.openxmlformats.org/officeDocument/2006/relationships/image" Target="../media/image457.jpg"/><Relationship Id="rId71" Type="http://schemas.openxmlformats.org/officeDocument/2006/relationships/image" Target="../media/image345.jpg"/><Relationship Id="rId92" Type="http://schemas.openxmlformats.org/officeDocument/2006/relationships/image" Target="../media/image366.jpg"/><Relationship Id="rId213" Type="http://schemas.openxmlformats.org/officeDocument/2006/relationships/image" Target="../media/image480.png"/><Relationship Id="rId234" Type="http://schemas.openxmlformats.org/officeDocument/2006/relationships/image" Target="../media/image498.png"/><Relationship Id="rId2" Type="http://schemas.openxmlformats.org/officeDocument/2006/relationships/image" Target="../media/image280.png"/><Relationship Id="rId29" Type="http://schemas.openxmlformats.org/officeDocument/2006/relationships/image" Target="../media/image306.jpg"/><Relationship Id="rId40" Type="http://schemas.openxmlformats.org/officeDocument/2006/relationships/image" Target="../media/image317.jpg"/><Relationship Id="rId115" Type="http://schemas.openxmlformats.org/officeDocument/2006/relationships/image" Target="../media/image388.jpg"/><Relationship Id="rId136" Type="http://schemas.openxmlformats.org/officeDocument/2006/relationships/image" Target="../media/image407.png"/><Relationship Id="rId157" Type="http://schemas.openxmlformats.org/officeDocument/2006/relationships/image" Target="../media/image427.png"/><Relationship Id="rId178" Type="http://schemas.openxmlformats.org/officeDocument/2006/relationships/image" Target="../media/image447.png"/><Relationship Id="rId61" Type="http://schemas.openxmlformats.org/officeDocument/2006/relationships/image" Target="../media/image335.jpg"/><Relationship Id="rId82" Type="http://schemas.openxmlformats.org/officeDocument/2006/relationships/image" Target="../media/image356.jpg"/><Relationship Id="rId199" Type="http://schemas.openxmlformats.org/officeDocument/2006/relationships/image" Target="../media/image468.jpg"/><Relationship Id="rId203" Type="http://schemas.openxmlformats.org/officeDocument/2006/relationships/image" Target="../media/image470.jpg"/><Relationship Id="rId19" Type="http://schemas.openxmlformats.org/officeDocument/2006/relationships/image" Target="../media/image296.jpg"/><Relationship Id="rId224" Type="http://schemas.openxmlformats.org/officeDocument/2006/relationships/image" Target="../media/image490.png"/><Relationship Id="rId30" Type="http://schemas.openxmlformats.org/officeDocument/2006/relationships/image" Target="../media/image307.jpg"/><Relationship Id="rId105" Type="http://schemas.openxmlformats.org/officeDocument/2006/relationships/image" Target="../media/image378.jpg"/><Relationship Id="rId126" Type="http://schemas.openxmlformats.org/officeDocument/2006/relationships/image" Target="../media/image398.jpg"/><Relationship Id="rId147" Type="http://schemas.openxmlformats.org/officeDocument/2006/relationships/image" Target="../media/image418.jpg"/><Relationship Id="rId168" Type="http://schemas.openxmlformats.org/officeDocument/2006/relationships/image" Target="../media/image438.png"/><Relationship Id="rId51" Type="http://schemas.openxmlformats.org/officeDocument/2006/relationships/image" Target="../media/image202.jpg"/><Relationship Id="rId72" Type="http://schemas.openxmlformats.org/officeDocument/2006/relationships/image" Target="../media/image346.jpg"/><Relationship Id="rId93" Type="http://schemas.openxmlformats.org/officeDocument/2006/relationships/image" Target="../media/image367.jpg"/><Relationship Id="rId189" Type="http://schemas.openxmlformats.org/officeDocument/2006/relationships/image" Target="../media/image458.jpg"/><Relationship Id="rId3" Type="http://schemas.openxmlformats.org/officeDocument/2006/relationships/image" Target="../media/image281.png"/><Relationship Id="rId214" Type="http://schemas.openxmlformats.org/officeDocument/2006/relationships/image" Target="../media/image234.jpg"/><Relationship Id="rId235" Type="http://schemas.openxmlformats.org/officeDocument/2006/relationships/image" Target="../media/image499.png"/><Relationship Id="rId116" Type="http://schemas.openxmlformats.org/officeDocument/2006/relationships/image" Target="../media/image115.jpg"/><Relationship Id="rId137" Type="http://schemas.openxmlformats.org/officeDocument/2006/relationships/image" Target="../media/image408.jpg"/><Relationship Id="rId158" Type="http://schemas.openxmlformats.org/officeDocument/2006/relationships/image" Target="../media/image428.png"/><Relationship Id="rId20" Type="http://schemas.openxmlformats.org/officeDocument/2006/relationships/image" Target="../media/image297.jpg"/><Relationship Id="rId41" Type="http://schemas.openxmlformats.org/officeDocument/2006/relationships/image" Target="../media/image318.jpg"/><Relationship Id="rId62" Type="http://schemas.openxmlformats.org/officeDocument/2006/relationships/image" Target="../media/image336.jpg"/><Relationship Id="rId83" Type="http://schemas.openxmlformats.org/officeDocument/2006/relationships/image" Target="../media/image357.jpg"/><Relationship Id="rId179" Type="http://schemas.openxmlformats.org/officeDocument/2006/relationships/image" Target="../media/image448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jpg"/><Relationship Id="rId13" Type="http://schemas.openxmlformats.org/officeDocument/2006/relationships/image" Target="../media/image506.jpg"/><Relationship Id="rId18" Type="http://schemas.openxmlformats.org/officeDocument/2006/relationships/image" Target="../media/image167.png"/><Relationship Id="rId3" Type="http://schemas.openxmlformats.org/officeDocument/2006/relationships/image" Target="../media/image362.jpg"/><Relationship Id="rId21" Type="http://schemas.openxmlformats.org/officeDocument/2006/relationships/image" Target="../media/image507.jpg"/><Relationship Id="rId7" Type="http://schemas.openxmlformats.org/officeDocument/2006/relationships/image" Target="../media/image65.jpg"/><Relationship Id="rId12" Type="http://schemas.openxmlformats.org/officeDocument/2006/relationships/image" Target="../media/image148.jpg"/><Relationship Id="rId17" Type="http://schemas.openxmlformats.org/officeDocument/2006/relationships/image" Target="../media/image126.png"/><Relationship Id="rId2" Type="http://schemas.openxmlformats.org/officeDocument/2006/relationships/image" Target="../media/image504.png"/><Relationship Id="rId16" Type="http://schemas.openxmlformats.org/officeDocument/2006/relationships/image" Target="../media/image120.png"/><Relationship Id="rId20" Type="http://schemas.openxmlformats.org/officeDocument/2006/relationships/image" Target="../media/image198.jpg"/><Relationship Id="rId1" Type="http://schemas.openxmlformats.org/officeDocument/2006/relationships/image" Target="../media/image503.png"/><Relationship Id="rId6" Type="http://schemas.openxmlformats.org/officeDocument/2006/relationships/image" Target="../media/image64.png"/><Relationship Id="rId11" Type="http://schemas.openxmlformats.org/officeDocument/2006/relationships/image" Target="../media/image505.jpg"/><Relationship Id="rId24" Type="http://schemas.openxmlformats.org/officeDocument/2006/relationships/image" Target="../media/image233.jpg"/><Relationship Id="rId5" Type="http://schemas.openxmlformats.org/officeDocument/2006/relationships/image" Target="../media/image423.jpg"/><Relationship Id="rId15" Type="http://schemas.openxmlformats.org/officeDocument/2006/relationships/image" Target="../media/image31.jpg"/><Relationship Id="rId23" Type="http://schemas.openxmlformats.org/officeDocument/2006/relationships/image" Target="../media/image476.jpg"/><Relationship Id="rId10" Type="http://schemas.openxmlformats.org/officeDocument/2006/relationships/image" Target="../media/image117.jpg"/><Relationship Id="rId19" Type="http://schemas.openxmlformats.org/officeDocument/2006/relationships/image" Target="../media/image175.jpg"/><Relationship Id="rId4" Type="http://schemas.openxmlformats.org/officeDocument/2006/relationships/image" Target="../media/image27.jpg"/><Relationship Id="rId9" Type="http://schemas.openxmlformats.org/officeDocument/2006/relationships/image" Target="../media/image211.png"/><Relationship Id="rId14" Type="http://schemas.openxmlformats.org/officeDocument/2006/relationships/image" Target="../media/image30.jpg"/><Relationship Id="rId22" Type="http://schemas.openxmlformats.org/officeDocument/2006/relationships/image" Target="../media/image229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jpg"/><Relationship Id="rId3" Type="http://schemas.openxmlformats.org/officeDocument/2006/relationships/image" Target="../media/image288.png"/><Relationship Id="rId7" Type="http://schemas.openxmlformats.org/officeDocument/2006/relationships/image" Target="../media/image461.jpg"/><Relationship Id="rId2" Type="http://schemas.openxmlformats.org/officeDocument/2006/relationships/image" Target="../media/image290.png"/><Relationship Id="rId1" Type="http://schemas.openxmlformats.org/officeDocument/2006/relationships/image" Target="../media/image3.png"/><Relationship Id="rId6" Type="http://schemas.openxmlformats.org/officeDocument/2006/relationships/image" Target="../media/image508.jpg"/><Relationship Id="rId5" Type="http://schemas.openxmlformats.org/officeDocument/2006/relationships/image" Target="../media/image280.png"/><Relationship Id="rId4" Type="http://schemas.openxmlformats.org/officeDocument/2006/relationships/image" Target="../media/image281.png"/><Relationship Id="rId9" Type="http://schemas.openxmlformats.org/officeDocument/2006/relationships/image" Target="../media/image304.jp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4.jpg"/><Relationship Id="rId13" Type="http://schemas.openxmlformats.org/officeDocument/2006/relationships/image" Target="../media/image505.jpg"/><Relationship Id="rId3" Type="http://schemas.openxmlformats.org/officeDocument/2006/relationships/image" Target="../media/image510.jpg"/><Relationship Id="rId7" Type="http://schemas.openxmlformats.org/officeDocument/2006/relationships/image" Target="../media/image513.jpg"/><Relationship Id="rId12" Type="http://schemas.openxmlformats.org/officeDocument/2006/relationships/image" Target="../media/image517.jpg"/><Relationship Id="rId2" Type="http://schemas.openxmlformats.org/officeDocument/2006/relationships/image" Target="../media/image509.png"/><Relationship Id="rId1" Type="http://schemas.openxmlformats.org/officeDocument/2006/relationships/image" Target="../media/image288.png"/><Relationship Id="rId6" Type="http://schemas.openxmlformats.org/officeDocument/2006/relationships/image" Target="../media/image512.jpg"/><Relationship Id="rId11" Type="http://schemas.openxmlformats.org/officeDocument/2006/relationships/image" Target="../media/image516.jpg"/><Relationship Id="rId5" Type="http://schemas.openxmlformats.org/officeDocument/2006/relationships/image" Target="../media/image511.jpg"/><Relationship Id="rId10" Type="http://schemas.openxmlformats.org/officeDocument/2006/relationships/image" Target="../media/image354.jpg"/><Relationship Id="rId4" Type="http://schemas.openxmlformats.org/officeDocument/2006/relationships/image" Target="../media/image381.jpg"/><Relationship Id="rId9" Type="http://schemas.openxmlformats.org/officeDocument/2006/relationships/image" Target="../media/image515.jpg"/><Relationship Id="rId14" Type="http://schemas.openxmlformats.org/officeDocument/2006/relationships/image" Target="../media/image362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9.png"/><Relationship Id="rId2" Type="http://schemas.openxmlformats.org/officeDocument/2006/relationships/image" Target="../media/image23.jpg"/><Relationship Id="rId1" Type="http://schemas.openxmlformats.org/officeDocument/2006/relationships/image" Target="../media/image518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1.png"/><Relationship Id="rId2" Type="http://schemas.openxmlformats.org/officeDocument/2006/relationships/image" Target="../media/image324.jpg"/><Relationship Id="rId1" Type="http://schemas.openxmlformats.org/officeDocument/2006/relationships/image" Target="../media/image520.png"/><Relationship Id="rId5" Type="http://schemas.openxmlformats.org/officeDocument/2006/relationships/image" Target="../media/image523.jpg"/><Relationship Id="rId4" Type="http://schemas.openxmlformats.org/officeDocument/2006/relationships/image" Target="../media/image522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4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7.png"/><Relationship Id="rId2" Type="http://schemas.openxmlformats.org/officeDocument/2006/relationships/image" Target="../media/image526.png"/><Relationship Id="rId1" Type="http://schemas.openxmlformats.org/officeDocument/2006/relationships/image" Target="../media/image525.png"/><Relationship Id="rId6" Type="http://schemas.openxmlformats.org/officeDocument/2006/relationships/image" Target="../media/image529.png"/><Relationship Id="rId5" Type="http://schemas.openxmlformats.org/officeDocument/2006/relationships/image" Target="../media/image528.jpg"/><Relationship Id="rId4" Type="http://schemas.openxmlformats.org/officeDocument/2006/relationships/image" Target="../media/image28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</xdr:row>
      <xdr:rowOff>0</xdr:rowOff>
    </xdr:from>
    <xdr:ext cx="1066800" cy="1428750"/>
    <xdr:pic>
      <xdr:nvPicPr>
        <xdr:cNvPr id="2" name="image3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2076450" cy="847725"/>
    <xdr:pic>
      <xdr:nvPicPr>
        <xdr:cNvPr id="3" name="image14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895475" cy="1428750"/>
    <xdr:pic>
      <xdr:nvPicPr>
        <xdr:cNvPr id="4" name="image4.png" title="Imagem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2076450" cy="1104900"/>
    <xdr:pic>
      <xdr:nvPicPr>
        <xdr:cNvPr id="5" name="image34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2076450" cy="1019175"/>
    <xdr:pic>
      <xdr:nvPicPr>
        <xdr:cNvPr id="6" name="image26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2076450" cy="1552575"/>
    <xdr:pic>
      <xdr:nvPicPr>
        <xdr:cNvPr id="7" name="image1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2076450" cy="1162050"/>
    <xdr:pic>
      <xdr:nvPicPr>
        <xdr:cNvPr id="8" name="image9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2076450" cy="1228725"/>
    <xdr:pic>
      <xdr:nvPicPr>
        <xdr:cNvPr id="9" name="image7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2076450" cy="723900"/>
    <xdr:pic>
      <xdr:nvPicPr>
        <xdr:cNvPr id="10" name="image49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2076450" cy="1162050"/>
    <xdr:pic>
      <xdr:nvPicPr>
        <xdr:cNvPr id="11" name="image13.png" title="Imag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2076450" cy="1209675"/>
    <xdr:pic>
      <xdr:nvPicPr>
        <xdr:cNvPr id="12" name="image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2076450" cy="1028700"/>
    <xdr:pic>
      <xdr:nvPicPr>
        <xdr:cNvPr id="13" name="image27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1447800" cy="1428750"/>
    <xdr:pic>
      <xdr:nvPicPr>
        <xdr:cNvPr id="14" name="image15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2076450" cy="847725"/>
    <xdr:pic>
      <xdr:nvPicPr>
        <xdr:cNvPr id="15" name="image17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1933575" cy="1428750"/>
    <xdr:pic>
      <xdr:nvPicPr>
        <xdr:cNvPr id="17" name="image5.jp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2076450" cy="904875"/>
    <xdr:pic>
      <xdr:nvPicPr>
        <xdr:cNvPr id="18" name="image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1781175" cy="1428750"/>
    <xdr:pic>
      <xdr:nvPicPr>
        <xdr:cNvPr id="19" name="image22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1704975" cy="1428750"/>
    <xdr:pic>
      <xdr:nvPicPr>
        <xdr:cNvPr id="20" name="image8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905000" cy="1428750"/>
    <xdr:pic>
      <xdr:nvPicPr>
        <xdr:cNvPr id="21" name="image2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1905000" cy="1428750"/>
    <xdr:pic>
      <xdr:nvPicPr>
        <xdr:cNvPr id="22" name="image10.jp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1628775" cy="1428750"/>
    <xdr:pic>
      <xdr:nvPicPr>
        <xdr:cNvPr id="23" name="image37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2076450" cy="1219200"/>
    <xdr:pic>
      <xdr:nvPicPr>
        <xdr:cNvPr id="24" name="image18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2076450" cy="1219200"/>
    <xdr:pic>
      <xdr:nvPicPr>
        <xdr:cNvPr id="25" name="image20.jp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1428750" cy="1428750"/>
    <xdr:pic>
      <xdr:nvPicPr>
        <xdr:cNvPr id="26" name="image12.png" title="Imag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1657350" cy="1428750"/>
    <xdr:pic>
      <xdr:nvPicPr>
        <xdr:cNvPr id="27" name="image36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1428750" cy="1428750"/>
    <xdr:pic>
      <xdr:nvPicPr>
        <xdr:cNvPr id="28" name="image19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1352550" cy="1428750"/>
    <xdr:pic>
      <xdr:nvPicPr>
        <xdr:cNvPr id="29" name="image73.jp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1905000" cy="1428750"/>
    <xdr:pic>
      <xdr:nvPicPr>
        <xdr:cNvPr id="30" name="image84.jp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2076450" cy="1047750"/>
    <xdr:pic>
      <xdr:nvPicPr>
        <xdr:cNvPr id="31" name="image21.jp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2076450" cy="1038225"/>
    <xdr:pic>
      <xdr:nvPicPr>
        <xdr:cNvPr id="32" name="image24.jp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2076450" cy="1114425"/>
    <xdr:pic>
      <xdr:nvPicPr>
        <xdr:cNvPr id="33" name="image31.jp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2038350" cy="1428750"/>
    <xdr:pic>
      <xdr:nvPicPr>
        <xdr:cNvPr id="34" name="image16.jp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2076450" cy="1409700"/>
    <xdr:pic>
      <xdr:nvPicPr>
        <xdr:cNvPr id="35" name="image32.jp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2076450" cy="1066800"/>
    <xdr:pic>
      <xdr:nvPicPr>
        <xdr:cNvPr id="36" name="image3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2066925" cy="895350"/>
    <xdr:pic>
      <xdr:nvPicPr>
        <xdr:cNvPr id="37" name="image28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1390650" cy="1428750"/>
    <xdr:pic>
      <xdr:nvPicPr>
        <xdr:cNvPr id="38" name="image35.png" title="Imag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1781175" cy="1428750"/>
    <xdr:pic>
      <xdr:nvPicPr>
        <xdr:cNvPr id="39" name="image29.png" title="Imag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1066800" cy="1428750"/>
    <xdr:pic>
      <xdr:nvPicPr>
        <xdr:cNvPr id="40" name="image25.jp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1066800" cy="1428750"/>
    <xdr:pic>
      <xdr:nvPicPr>
        <xdr:cNvPr id="41" name="image30.jp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1571625" cy="1428750"/>
    <xdr:pic>
      <xdr:nvPicPr>
        <xdr:cNvPr id="42" name="image47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1504950" cy="1428750"/>
    <xdr:pic>
      <xdr:nvPicPr>
        <xdr:cNvPr id="43" name="image44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1066800" cy="1428750"/>
    <xdr:pic>
      <xdr:nvPicPr>
        <xdr:cNvPr id="44" name="image42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1066800" cy="1428750"/>
    <xdr:pic>
      <xdr:nvPicPr>
        <xdr:cNvPr id="45" name="image43.jp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1238250" cy="1428750"/>
    <xdr:pic>
      <xdr:nvPicPr>
        <xdr:cNvPr id="46" name="image38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1143000" cy="1428750"/>
    <xdr:pic>
      <xdr:nvPicPr>
        <xdr:cNvPr id="47" name="image39.png" title="Imag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1285875" cy="1428750"/>
    <xdr:pic>
      <xdr:nvPicPr>
        <xdr:cNvPr id="48" name="image40.png" title="Imag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1209675" cy="1428750"/>
    <xdr:pic>
      <xdr:nvPicPr>
        <xdr:cNvPr id="49" name="image41.png" title="Imag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1400175" cy="1428750"/>
    <xdr:pic>
      <xdr:nvPicPr>
        <xdr:cNvPr id="50" name="image50.png" title="Imag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933450" cy="1428750"/>
    <xdr:pic>
      <xdr:nvPicPr>
        <xdr:cNvPr id="51" name="image61.jp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428750" cy="1428750"/>
    <xdr:pic>
      <xdr:nvPicPr>
        <xdr:cNvPr id="52" name="image54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1428750" cy="1428750"/>
    <xdr:pic>
      <xdr:nvPicPr>
        <xdr:cNvPr id="53" name="image62.jp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54</xdr:row>
      <xdr:rowOff>0</xdr:rowOff>
    </xdr:from>
    <xdr:ext cx="1447800" cy="1638300"/>
    <xdr:pic>
      <xdr:nvPicPr>
        <xdr:cNvPr id="54" name="image52.jp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1009650" cy="1428750"/>
    <xdr:pic>
      <xdr:nvPicPr>
        <xdr:cNvPr id="55" name="image45.jp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56</xdr:row>
      <xdr:rowOff>0</xdr:rowOff>
    </xdr:from>
    <xdr:ext cx="1171575" cy="1428750"/>
    <xdr:pic>
      <xdr:nvPicPr>
        <xdr:cNvPr id="56" name="image46.jp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1190625" cy="1428750"/>
    <xdr:pic>
      <xdr:nvPicPr>
        <xdr:cNvPr id="57" name="image69.jp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58</xdr:row>
      <xdr:rowOff>0</xdr:rowOff>
    </xdr:from>
    <xdr:ext cx="1019175" cy="1428750"/>
    <xdr:pic>
      <xdr:nvPicPr>
        <xdr:cNvPr id="58" name="image53.jp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59</xdr:row>
      <xdr:rowOff>0</xdr:rowOff>
    </xdr:from>
    <xdr:ext cx="1076325" cy="1428750"/>
    <xdr:pic>
      <xdr:nvPicPr>
        <xdr:cNvPr id="59" name="image68.jp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60</xdr:row>
      <xdr:rowOff>0</xdr:rowOff>
    </xdr:from>
    <xdr:ext cx="952500" cy="1428750"/>
    <xdr:pic>
      <xdr:nvPicPr>
        <xdr:cNvPr id="60" name="image48.jp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2076450" cy="638175"/>
    <xdr:pic>
      <xdr:nvPicPr>
        <xdr:cNvPr id="61" name="image66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2076450" cy="676275"/>
    <xdr:pic>
      <xdr:nvPicPr>
        <xdr:cNvPr id="62" name="image55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1085850" cy="1428750"/>
    <xdr:pic>
      <xdr:nvPicPr>
        <xdr:cNvPr id="63" name="image65.jp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1085850" cy="1428750"/>
    <xdr:pic>
      <xdr:nvPicPr>
        <xdr:cNvPr id="64" name="image51.jp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1200150" cy="1428750"/>
    <xdr:pic>
      <xdr:nvPicPr>
        <xdr:cNvPr id="65" name="image59.jp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66</xdr:row>
      <xdr:rowOff>0</xdr:rowOff>
    </xdr:from>
    <xdr:ext cx="1095375" cy="1428750"/>
    <xdr:pic>
      <xdr:nvPicPr>
        <xdr:cNvPr id="66" name="image92.jp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1085850" cy="1428750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68</xdr:row>
      <xdr:rowOff>0</xdr:rowOff>
    </xdr:from>
    <xdr:ext cx="1162050" cy="1428750"/>
    <xdr:pic>
      <xdr:nvPicPr>
        <xdr:cNvPr id="68" name="image56.jp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1428750" cy="1428750"/>
    <xdr:pic>
      <xdr:nvPicPr>
        <xdr:cNvPr id="69" name="image81.jp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1057275" cy="1428750"/>
    <xdr:pic>
      <xdr:nvPicPr>
        <xdr:cNvPr id="70" name="image57.jp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71</xdr:row>
      <xdr:rowOff>0</xdr:rowOff>
    </xdr:from>
    <xdr:ext cx="1428750" cy="1428750"/>
    <xdr:pic>
      <xdr:nvPicPr>
        <xdr:cNvPr id="71" name="image60.jp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1066800" cy="1428750"/>
    <xdr:pic>
      <xdr:nvPicPr>
        <xdr:cNvPr id="72" name="image64.jp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971550" cy="1428750"/>
    <xdr:pic>
      <xdr:nvPicPr>
        <xdr:cNvPr id="73" name="image63.jp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1085850" cy="1428750"/>
    <xdr:pic>
      <xdr:nvPicPr>
        <xdr:cNvPr id="74" name="image74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75</xdr:row>
      <xdr:rowOff>0</xdr:rowOff>
    </xdr:from>
    <xdr:ext cx="1085850" cy="1428750"/>
    <xdr:pic>
      <xdr:nvPicPr>
        <xdr:cNvPr id="75" name="image75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76</xdr:row>
      <xdr:rowOff>0</xdr:rowOff>
    </xdr:from>
    <xdr:ext cx="981075" cy="1428750"/>
    <xdr:pic>
      <xdr:nvPicPr>
        <xdr:cNvPr id="76" name="image82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1447800" cy="1428750"/>
    <xdr:pic>
      <xdr:nvPicPr>
        <xdr:cNvPr id="77" name="image76.jp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1714500" cy="1428750"/>
    <xdr:pic>
      <xdr:nvPicPr>
        <xdr:cNvPr id="78" name="image79.jp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79</xdr:row>
      <xdr:rowOff>0</xdr:rowOff>
    </xdr:from>
    <xdr:ext cx="1162050" cy="1428750"/>
    <xdr:pic>
      <xdr:nvPicPr>
        <xdr:cNvPr id="79" name="image70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80</xdr:row>
      <xdr:rowOff>0</xdr:rowOff>
    </xdr:from>
    <xdr:ext cx="1504950" cy="1428750"/>
    <xdr:pic>
      <xdr:nvPicPr>
        <xdr:cNvPr id="80" name="image67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1104900" cy="1428750"/>
    <xdr:pic>
      <xdr:nvPicPr>
        <xdr:cNvPr id="81" name="image71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1457325" cy="1428750"/>
    <xdr:pic>
      <xdr:nvPicPr>
        <xdr:cNvPr id="82" name="image72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83</xdr:row>
      <xdr:rowOff>0</xdr:rowOff>
    </xdr:from>
    <xdr:ext cx="1524000" cy="1428750"/>
    <xdr:pic>
      <xdr:nvPicPr>
        <xdr:cNvPr id="83" name="image85.jp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84</xdr:row>
      <xdr:rowOff>0</xdr:rowOff>
    </xdr:from>
    <xdr:ext cx="1409700" cy="1428750"/>
    <xdr:pic>
      <xdr:nvPicPr>
        <xdr:cNvPr id="84" name="image77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1409700" cy="1428750"/>
    <xdr:pic>
      <xdr:nvPicPr>
        <xdr:cNvPr id="85" name="image83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1428750" cy="1428750"/>
    <xdr:pic>
      <xdr:nvPicPr>
        <xdr:cNvPr id="86" name="image78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1066800" cy="1428750"/>
    <xdr:pic>
      <xdr:nvPicPr>
        <xdr:cNvPr id="87" name="image80.jp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88</xdr:row>
      <xdr:rowOff>0</xdr:rowOff>
    </xdr:from>
    <xdr:ext cx="2076450" cy="1257300"/>
    <xdr:pic>
      <xdr:nvPicPr>
        <xdr:cNvPr id="88" name="image93.jp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89</xdr:row>
      <xdr:rowOff>0</xdr:rowOff>
    </xdr:from>
    <xdr:ext cx="2076450" cy="1162050"/>
    <xdr:pic>
      <xdr:nvPicPr>
        <xdr:cNvPr id="89" name="image86.png" title="Imagem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90</xdr:row>
      <xdr:rowOff>0</xdr:rowOff>
    </xdr:from>
    <xdr:ext cx="2076450" cy="1238250"/>
    <xdr:pic>
      <xdr:nvPicPr>
        <xdr:cNvPr id="90" name="image87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91</xdr:row>
      <xdr:rowOff>0</xdr:rowOff>
    </xdr:from>
    <xdr:ext cx="2076450" cy="1371600"/>
    <xdr:pic>
      <xdr:nvPicPr>
        <xdr:cNvPr id="91" name="image121.jp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92</xdr:row>
      <xdr:rowOff>0</xdr:rowOff>
    </xdr:from>
    <xdr:ext cx="2076450" cy="88582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93</xdr:row>
      <xdr:rowOff>0</xdr:rowOff>
    </xdr:from>
    <xdr:ext cx="2076450" cy="1371600"/>
    <xdr:pic>
      <xdr:nvPicPr>
        <xdr:cNvPr id="93" name="image116.jp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94</xdr:row>
      <xdr:rowOff>0</xdr:rowOff>
    </xdr:from>
    <xdr:ext cx="2076450" cy="666750"/>
    <xdr:pic>
      <xdr:nvPicPr>
        <xdr:cNvPr id="94" name="image112.jp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95</xdr:row>
      <xdr:rowOff>0</xdr:rowOff>
    </xdr:from>
    <xdr:ext cx="2076450" cy="1371600"/>
    <xdr:pic>
      <xdr:nvPicPr>
        <xdr:cNvPr id="95" name="image111.jp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96</xdr:row>
      <xdr:rowOff>0</xdr:rowOff>
    </xdr:from>
    <xdr:ext cx="1428750" cy="1428750"/>
    <xdr:pic>
      <xdr:nvPicPr>
        <xdr:cNvPr id="96" name="image88.png" title="Imag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97</xdr:row>
      <xdr:rowOff>0</xdr:rowOff>
    </xdr:from>
    <xdr:ext cx="2076450" cy="1066800"/>
    <xdr:pic>
      <xdr:nvPicPr>
        <xdr:cNvPr id="97" name="image100.jp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98</xdr:row>
      <xdr:rowOff>0</xdr:rowOff>
    </xdr:from>
    <xdr:ext cx="1295400" cy="1428750"/>
    <xdr:pic>
      <xdr:nvPicPr>
        <xdr:cNvPr id="98" name="image97.png" title="Imagem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99</xdr:row>
      <xdr:rowOff>0</xdr:rowOff>
    </xdr:from>
    <xdr:ext cx="1933575" cy="1428750"/>
    <xdr:pic>
      <xdr:nvPicPr>
        <xdr:cNvPr id="99" name="image99.png" title="Imag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100</xdr:row>
      <xdr:rowOff>0</xdr:rowOff>
    </xdr:from>
    <xdr:ext cx="1933575" cy="1428750"/>
    <xdr:pic>
      <xdr:nvPicPr>
        <xdr:cNvPr id="100" name="image107.png" title="Imag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101</xdr:row>
      <xdr:rowOff>0</xdr:rowOff>
    </xdr:from>
    <xdr:ext cx="1219200" cy="1428750"/>
    <xdr:pic>
      <xdr:nvPicPr>
        <xdr:cNvPr id="101" name="image89.png" title="Imag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102</xdr:row>
      <xdr:rowOff>0</xdr:rowOff>
    </xdr:from>
    <xdr:ext cx="1457325" cy="1428750"/>
    <xdr:pic>
      <xdr:nvPicPr>
        <xdr:cNvPr id="102" name="image91.png" title="Imag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103</xdr:row>
      <xdr:rowOff>0</xdr:rowOff>
    </xdr:from>
    <xdr:ext cx="1333500" cy="1428750"/>
    <xdr:pic>
      <xdr:nvPicPr>
        <xdr:cNvPr id="103" name="image104.png" title="Imag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104</xdr:row>
      <xdr:rowOff>0</xdr:rowOff>
    </xdr:from>
    <xdr:ext cx="1285875" cy="1428750"/>
    <xdr:pic>
      <xdr:nvPicPr>
        <xdr:cNvPr id="104" name="image101.png" title="Imag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105</xdr:row>
      <xdr:rowOff>0</xdr:rowOff>
    </xdr:from>
    <xdr:ext cx="1276350" cy="1428750"/>
    <xdr:pic>
      <xdr:nvPicPr>
        <xdr:cNvPr id="105" name="image94.png" title="Imag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106</xdr:row>
      <xdr:rowOff>0</xdr:rowOff>
    </xdr:from>
    <xdr:ext cx="1466850" cy="1428750"/>
    <xdr:pic>
      <xdr:nvPicPr>
        <xdr:cNvPr id="106" name="image98.png" title="Imagem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107</xdr:row>
      <xdr:rowOff>0</xdr:rowOff>
    </xdr:from>
    <xdr:ext cx="1066800" cy="1428750"/>
    <xdr:pic>
      <xdr:nvPicPr>
        <xdr:cNvPr id="107" name="image96.jpg" title="Imagem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108</xdr:row>
      <xdr:rowOff>0</xdr:rowOff>
    </xdr:from>
    <xdr:ext cx="2066925" cy="1028700"/>
    <xdr:pic>
      <xdr:nvPicPr>
        <xdr:cNvPr id="108" name="image108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109</xdr:row>
      <xdr:rowOff>0</xdr:rowOff>
    </xdr:from>
    <xdr:ext cx="1428750" cy="1428750"/>
    <xdr:pic>
      <xdr:nvPicPr>
        <xdr:cNvPr id="109" name="image110.pn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110</xdr:row>
      <xdr:rowOff>0</xdr:rowOff>
    </xdr:from>
    <xdr:ext cx="1257300" cy="1428750"/>
    <xdr:pic>
      <xdr:nvPicPr>
        <xdr:cNvPr id="110" name="image113.jp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111</xdr:row>
      <xdr:rowOff>0</xdr:rowOff>
    </xdr:from>
    <xdr:ext cx="1695450" cy="1428750"/>
    <xdr:pic>
      <xdr:nvPicPr>
        <xdr:cNvPr id="111" name="image102.jpg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112</xdr:row>
      <xdr:rowOff>0</xdr:rowOff>
    </xdr:from>
    <xdr:ext cx="1409700" cy="1428750"/>
    <xdr:pic>
      <xdr:nvPicPr>
        <xdr:cNvPr id="112" name="image114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113</xdr:row>
      <xdr:rowOff>0</xdr:rowOff>
    </xdr:from>
    <xdr:ext cx="1533525" cy="1428750"/>
    <xdr:pic>
      <xdr:nvPicPr>
        <xdr:cNvPr id="113" name="image105.jp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114</xdr:row>
      <xdr:rowOff>0</xdr:rowOff>
    </xdr:from>
    <xdr:ext cx="1428750" cy="1428750"/>
    <xdr:pic>
      <xdr:nvPicPr>
        <xdr:cNvPr id="114" name="image95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115</xdr:row>
      <xdr:rowOff>0</xdr:rowOff>
    </xdr:from>
    <xdr:ext cx="1428750" cy="1428750"/>
    <xdr:pic>
      <xdr:nvPicPr>
        <xdr:cNvPr id="115" name="image106.jp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116</xdr:row>
      <xdr:rowOff>0</xdr:rowOff>
    </xdr:from>
    <xdr:ext cx="1895475" cy="1428750"/>
    <xdr:pic>
      <xdr:nvPicPr>
        <xdr:cNvPr id="116" name="image103.jp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117</xdr:row>
      <xdr:rowOff>0</xdr:rowOff>
    </xdr:from>
    <xdr:ext cx="1428750" cy="1428750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118</xdr:row>
      <xdr:rowOff>0</xdr:rowOff>
    </xdr:from>
    <xdr:ext cx="1009650" cy="1143000"/>
    <xdr:pic>
      <xdr:nvPicPr>
        <xdr:cNvPr id="118" name="image122.jp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119</xdr:row>
      <xdr:rowOff>0</xdr:rowOff>
    </xdr:from>
    <xdr:ext cx="1257300" cy="1257300"/>
    <xdr:pic>
      <xdr:nvPicPr>
        <xdr:cNvPr id="119" name="image132.jpg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120</xdr:row>
      <xdr:rowOff>0</xdr:rowOff>
    </xdr:from>
    <xdr:ext cx="847725" cy="1190625"/>
    <xdr:pic>
      <xdr:nvPicPr>
        <xdr:cNvPr id="120" name="image141.jp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121</xdr:row>
      <xdr:rowOff>0</xdr:rowOff>
    </xdr:from>
    <xdr:ext cx="2076450" cy="1390650"/>
    <xdr:pic>
      <xdr:nvPicPr>
        <xdr:cNvPr id="121" name="image118.jp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122</xdr:row>
      <xdr:rowOff>0</xdr:rowOff>
    </xdr:from>
    <xdr:ext cx="1885950" cy="1428750"/>
    <xdr:pic>
      <xdr:nvPicPr>
        <xdr:cNvPr id="122" name="image117.jp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123</xdr:row>
      <xdr:rowOff>0</xdr:rowOff>
    </xdr:from>
    <xdr:ext cx="1304925" cy="1428750"/>
    <xdr:pic>
      <xdr:nvPicPr>
        <xdr:cNvPr id="123" name="image120.jp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124</xdr:row>
      <xdr:rowOff>0</xdr:rowOff>
    </xdr:from>
    <xdr:ext cx="1524000" cy="1428750"/>
    <xdr:pic>
      <xdr:nvPicPr>
        <xdr:cNvPr id="124" name="image127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125</xdr:row>
      <xdr:rowOff>0</xdr:rowOff>
    </xdr:from>
    <xdr:ext cx="1619250" cy="1428750"/>
    <xdr:pic>
      <xdr:nvPicPr>
        <xdr:cNvPr id="125" name="image128.jp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126</xdr:row>
      <xdr:rowOff>0</xdr:rowOff>
    </xdr:from>
    <xdr:ext cx="1066800" cy="1428750"/>
    <xdr:pic>
      <xdr:nvPicPr>
        <xdr:cNvPr id="126" name="image129.jp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127</xdr:row>
      <xdr:rowOff>0</xdr:rowOff>
    </xdr:from>
    <xdr:ext cx="1257300" cy="1428750"/>
    <xdr:pic>
      <xdr:nvPicPr>
        <xdr:cNvPr id="127" name="image134.jp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128</xdr:row>
      <xdr:rowOff>0</xdr:rowOff>
    </xdr:from>
    <xdr:ext cx="2076450" cy="1333500"/>
    <xdr:pic>
      <xdr:nvPicPr>
        <xdr:cNvPr id="128" name="image138.jp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129</xdr:row>
      <xdr:rowOff>0</xdr:rowOff>
    </xdr:from>
    <xdr:ext cx="1314450" cy="1428750"/>
    <xdr:pic>
      <xdr:nvPicPr>
        <xdr:cNvPr id="129" name="image124.jp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130</xdr:row>
      <xdr:rowOff>0</xdr:rowOff>
    </xdr:from>
    <xdr:ext cx="1533525" cy="1428750"/>
    <xdr:pic>
      <xdr:nvPicPr>
        <xdr:cNvPr id="130" name="image143.pn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131</xdr:row>
      <xdr:rowOff>0</xdr:rowOff>
    </xdr:from>
    <xdr:ext cx="1800225" cy="1428750"/>
    <xdr:pic>
      <xdr:nvPicPr>
        <xdr:cNvPr id="131" name="image136.pn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132</xdr:row>
      <xdr:rowOff>0</xdr:rowOff>
    </xdr:from>
    <xdr:ext cx="2076450" cy="1390650"/>
    <xdr:pic>
      <xdr:nvPicPr>
        <xdr:cNvPr id="132" name="image135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133</xdr:row>
      <xdr:rowOff>0</xdr:rowOff>
    </xdr:from>
    <xdr:ext cx="2066925" cy="1152525"/>
    <xdr:pic>
      <xdr:nvPicPr>
        <xdr:cNvPr id="133" name="image125.png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134</xdr:row>
      <xdr:rowOff>0</xdr:rowOff>
    </xdr:from>
    <xdr:ext cx="1219200" cy="1428750"/>
    <xdr:pic>
      <xdr:nvPicPr>
        <xdr:cNvPr id="134" name="image119.jp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135</xdr:row>
      <xdr:rowOff>0</xdr:rowOff>
    </xdr:from>
    <xdr:ext cx="1438275" cy="1428750"/>
    <xdr:pic>
      <xdr:nvPicPr>
        <xdr:cNvPr id="135" name="image115.png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136</xdr:row>
      <xdr:rowOff>0</xdr:rowOff>
    </xdr:from>
    <xdr:ext cx="1638300" cy="1428750"/>
    <xdr:pic>
      <xdr:nvPicPr>
        <xdr:cNvPr id="136" name="image126.png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137</xdr:row>
      <xdr:rowOff>0</xdr:rowOff>
    </xdr:from>
    <xdr:ext cx="1638300" cy="1428750"/>
    <xdr:pic>
      <xdr:nvPicPr>
        <xdr:cNvPr id="137" name="image126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138</xdr:row>
      <xdr:rowOff>0</xdr:rowOff>
    </xdr:from>
    <xdr:ext cx="1609725" cy="1428750"/>
    <xdr:pic>
      <xdr:nvPicPr>
        <xdr:cNvPr id="138" name="image123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139</xdr:row>
      <xdr:rowOff>0</xdr:rowOff>
    </xdr:from>
    <xdr:ext cx="1066800" cy="1428750"/>
    <xdr:pic>
      <xdr:nvPicPr>
        <xdr:cNvPr id="139" name="image131.jp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140</xdr:row>
      <xdr:rowOff>0</xdr:rowOff>
    </xdr:from>
    <xdr:ext cx="1066800" cy="1428750"/>
    <xdr:pic>
      <xdr:nvPicPr>
        <xdr:cNvPr id="140" name="image130.jpg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141</xdr:row>
      <xdr:rowOff>0</xdr:rowOff>
    </xdr:from>
    <xdr:ext cx="1428750" cy="1428750"/>
    <xdr:pic>
      <xdr:nvPicPr>
        <xdr:cNvPr id="141" name="image137.png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142</xdr:row>
      <xdr:rowOff>0</xdr:rowOff>
    </xdr:from>
    <xdr:ext cx="1628775" cy="1428750"/>
    <xdr:pic>
      <xdr:nvPicPr>
        <xdr:cNvPr id="142" name="image133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143</xdr:row>
      <xdr:rowOff>0</xdr:rowOff>
    </xdr:from>
    <xdr:ext cx="1666875" cy="1428750"/>
    <xdr:pic>
      <xdr:nvPicPr>
        <xdr:cNvPr id="143" name="image139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144</xdr:row>
      <xdr:rowOff>0</xdr:rowOff>
    </xdr:from>
    <xdr:ext cx="1476375" cy="1428750"/>
    <xdr:pic>
      <xdr:nvPicPr>
        <xdr:cNvPr id="144" name="image140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145</xdr:row>
      <xdr:rowOff>0</xdr:rowOff>
    </xdr:from>
    <xdr:ext cx="1905000" cy="1428750"/>
    <xdr:pic>
      <xdr:nvPicPr>
        <xdr:cNvPr id="145" name="image147.png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146</xdr:row>
      <xdr:rowOff>0</xdr:rowOff>
    </xdr:from>
    <xdr:ext cx="1171575" cy="1428750"/>
    <xdr:pic>
      <xdr:nvPicPr>
        <xdr:cNvPr id="146" name="image145.png" title="Imagem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147</xdr:row>
      <xdr:rowOff>0</xdr:rowOff>
    </xdr:from>
    <xdr:ext cx="2038350" cy="1428750"/>
    <xdr:pic>
      <xdr:nvPicPr>
        <xdr:cNvPr id="147" name="image153.jpg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148</xdr:row>
      <xdr:rowOff>0</xdr:rowOff>
    </xdr:from>
    <xdr:ext cx="2066925" cy="1428750"/>
    <xdr:pic>
      <xdr:nvPicPr>
        <xdr:cNvPr id="148" name="image182.jp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149</xdr:row>
      <xdr:rowOff>0</xdr:rowOff>
    </xdr:from>
    <xdr:ext cx="1428750" cy="1428750"/>
    <xdr:pic>
      <xdr:nvPicPr>
        <xdr:cNvPr id="149" name="image142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150</xdr:row>
      <xdr:rowOff>0</xdr:rowOff>
    </xdr:from>
    <xdr:ext cx="1933575" cy="1428750"/>
    <xdr:pic>
      <xdr:nvPicPr>
        <xdr:cNvPr id="150" name="image176.pn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151</xdr:row>
      <xdr:rowOff>0</xdr:rowOff>
    </xdr:from>
    <xdr:ext cx="2076450" cy="1371600"/>
    <xdr:pic>
      <xdr:nvPicPr>
        <xdr:cNvPr id="151" name="image161.jp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152</xdr:row>
      <xdr:rowOff>0</xdr:rowOff>
    </xdr:from>
    <xdr:ext cx="1600200" cy="1428750"/>
    <xdr:pic>
      <xdr:nvPicPr>
        <xdr:cNvPr id="152" name="image149.jpg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153</xdr:row>
      <xdr:rowOff>0</xdr:rowOff>
    </xdr:from>
    <xdr:ext cx="1685925" cy="1428750"/>
    <xdr:pic>
      <xdr:nvPicPr>
        <xdr:cNvPr id="153" name="image180.jp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154</xdr:row>
      <xdr:rowOff>0</xdr:rowOff>
    </xdr:from>
    <xdr:ext cx="1752600" cy="1428750"/>
    <xdr:pic>
      <xdr:nvPicPr>
        <xdr:cNvPr id="154" name="image151.jpg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155</xdr:row>
      <xdr:rowOff>0</xdr:rowOff>
    </xdr:from>
    <xdr:ext cx="2000250" cy="1428750"/>
    <xdr:pic>
      <xdr:nvPicPr>
        <xdr:cNvPr id="155" name="image163.jp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156</xdr:row>
      <xdr:rowOff>0</xdr:rowOff>
    </xdr:from>
    <xdr:ext cx="2076450" cy="885825"/>
    <xdr:pic>
      <xdr:nvPicPr>
        <xdr:cNvPr id="156" name="image144.jp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157</xdr:row>
      <xdr:rowOff>0</xdr:rowOff>
    </xdr:from>
    <xdr:ext cx="2076450" cy="866775"/>
    <xdr:pic>
      <xdr:nvPicPr>
        <xdr:cNvPr id="157" name="image158.jpg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158</xdr:row>
      <xdr:rowOff>0</xdr:rowOff>
    </xdr:from>
    <xdr:ext cx="2076450" cy="1304925"/>
    <xdr:pic>
      <xdr:nvPicPr>
        <xdr:cNvPr id="158" name="image171.jpg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159</xdr:row>
      <xdr:rowOff>0</xdr:rowOff>
    </xdr:from>
    <xdr:ext cx="1905000" cy="1428750"/>
    <xdr:pic>
      <xdr:nvPicPr>
        <xdr:cNvPr id="159" name="image148.jp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160</xdr:row>
      <xdr:rowOff>0</xdr:rowOff>
    </xdr:from>
    <xdr:ext cx="2076450" cy="1123950"/>
    <xdr:pic>
      <xdr:nvPicPr>
        <xdr:cNvPr id="160" name="image170.jp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161</xdr:row>
      <xdr:rowOff>0</xdr:rowOff>
    </xdr:from>
    <xdr:ext cx="1524000" cy="1428750"/>
    <xdr:pic>
      <xdr:nvPicPr>
        <xdr:cNvPr id="161" name="image146.jpg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162</xdr:row>
      <xdr:rowOff>0</xdr:rowOff>
    </xdr:from>
    <xdr:ext cx="1019175" cy="1428750"/>
    <xdr:pic>
      <xdr:nvPicPr>
        <xdr:cNvPr id="162" name="image162.jp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163</xdr:row>
      <xdr:rowOff>0</xdr:rowOff>
    </xdr:from>
    <xdr:ext cx="1885950" cy="1428750"/>
    <xdr:pic>
      <xdr:nvPicPr>
        <xdr:cNvPr id="163" name="image155.jp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164</xdr:row>
      <xdr:rowOff>0</xdr:rowOff>
    </xdr:from>
    <xdr:ext cx="1181100" cy="1428750"/>
    <xdr:pic>
      <xdr:nvPicPr>
        <xdr:cNvPr id="164" name="image157.jpg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165</xdr:row>
      <xdr:rowOff>0</xdr:rowOff>
    </xdr:from>
    <xdr:ext cx="1276350" cy="1428750"/>
    <xdr:pic>
      <xdr:nvPicPr>
        <xdr:cNvPr id="165" name="image150.jp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166</xdr:row>
      <xdr:rowOff>0</xdr:rowOff>
    </xdr:from>
    <xdr:ext cx="1266825" cy="1428750"/>
    <xdr:pic>
      <xdr:nvPicPr>
        <xdr:cNvPr id="166" name="image167.jpg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167</xdr:row>
      <xdr:rowOff>0</xdr:rowOff>
    </xdr:from>
    <xdr:ext cx="1333500" cy="1428750"/>
    <xdr:pic>
      <xdr:nvPicPr>
        <xdr:cNvPr id="167" name="image152.jpg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168</xdr:row>
      <xdr:rowOff>0</xdr:rowOff>
    </xdr:from>
    <xdr:ext cx="1104900" cy="1428750"/>
    <xdr:pic>
      <xdr:nvPicPr>
        <xdr:cNvPr id="168" name="image154.jp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169</xdr:row>
      <xdr:rowOff>0</xdr:rowOff>
    </xdr:from>
    <xdr:ext cx="1066800" cy="1428750"/>
    <xdr:pic>
      <xdr:nvPicPr>
        <xdr:cNvPr id="169" name="image160.jp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170</xdr:row>
      <xdr:rowOff>0</xdr:rowOff>
    </xdr:from>
    <xdr:ext cx="1066800" cy="1428750"/>
    <xdr:pic>
      <xdr:nvPicPr>
        <xdr:cNvPr id="170" name="image164.jp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171</xdr:row>
      <xdr:rowOff>0</xdr:rowOff>
    </xdr:from>
    <xdr:ext cx="1066800" cy="1428750"/>
    <xdr:pic>
      <xdr:nvPicPr>
        <xdr:cNvPr id="171" name="image166.jp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172</xdr:row>
      <xdr:rowOff>0</xdr:rowOff>
    </xdr:from>
    <xdr:ext cx="1924050" cy="1428750"/>
    <xdr:pic>
      <xdr:nvPicPr>
        <xdr:cNvPr id="172" name="image165.pn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173</xdr:row>
      <xdr:rowOff>0</xdr:rowOff>
    </xdr:from>
    <xdr:ext cx="1514475" cy="1428750"/>
    <xdr:pic>
      <xdr:nvPicPr>
        <xdr:cNvPr id="173" name="image159.png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174</xdr:row>
      <xdr:rowOff>0</xdr:rowOff>
    </xdr:from>
    <xdr:ext cx="1381125" cy="1428750"/>
    <xdr:pic>
      <xdr:nvPicPr>
        <xdr:cNvPr id="174" name="image156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175</xdr:row>
      <xdr:rowOff>0</xdr:rowOff>
    </xdr:from>
    <xdr:ext cx="1905000" cy="1428750"/>
    <xdr:pic>
      <xdr:nvPicPr>
        <xdr:cNvPr id="175" name="image168.jp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176</xdr:row>
      <xdr:rowOff>0</xdr:rowOff>
    </xdr:from>
    <xdr:ext cx="2076450" cy="695325"/>
    <xdr:pic>
      <xdr:nvPicPr>
        <xdr:cNvPr id="176" name="image169.jpg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177</xdr:row>
      <xdr:rowOff>0</xdr:rowOff>
    </xdr:from>
    <xdr:ext cx="2076450" cy="952500"/>
    <xdr:pic>
      <xdr:nvPicPr>
        <xdr:cNvPr id="177" name="image179.jpg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178</xdr:row>
      <xdr:rowOff>0</xdr:rowOff>
    </xdr:from>
    <xdr:ext cx="1200150" cy="1428750"/>
    <xdr:pic>
      <xdr:nvPicPr>
        <xdr:cNvPr id="178" name="image172.jp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179</xdr:row>
      <xdr:rowOff>0</xdr:rowOff>
    </xdr:from>
    <xdr:ext cx="1657350" cy="1428750"/>
    <xdr:pic>
      <xdr:nvPicPr>
        <xdr:cNvPr id="179" name="image173.png" title="Imag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180</xdr:row>
      <xdr:rowOff>0</xdr:rowOff>
    </xdr:from>
    <xdr:ext cx="1428750" cy="1428750"/>
    <xdr:pic>
      <xdr:nvPicPr>
        <xdr:cNvPr id="180" name="image227.jpg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181</xdr:row>
      <xdr:rowOff>0</xdr:rowOff>
    </xdr:from>
    <xdr:ext cx="1476375" cy="1428750"/>
    <xdr:pic>
      <xdr:nvPicPr>
        <xdr:cNvPr id="181" name="image174.png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182</xdr:row>
      <xdr:rowOff>0</xdr:rowOff>
    </xdr:from>
    <xdr:ext cx="1419225" cy="1428750"/>
    <xdr:pic>
      <xdr:nvPicPr>
        <xdr:cNvPr id="182" name="image184.png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183</xdr:row>
      <xdr:rowOff>0</xdr:rowOff>
    </xdr:from>
    <xdr:ext cx="1295400" cy="1247775"/>
    <xdr:pic>
      <xdr:nvPicPr>
        <xdr:cNvPr id="183" name="image190.jp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184</xdr:row>
      <xdr:rowOff>0</xdr:rowOff>
    </xdr:from>
    <xdr:ext cx="1219200" cy="1247775"/>
    <xdr:pic>
      <xdr:nvPicPr>
        <xdr:cNvPr id="184" name="image178.png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185</xdr:row>
      <xdr:rowOff>0</xdr:rowOff>
    </xdr:from>
    <xdr:ext cx="1209675" cy="1247775"/>
    <xdr:pic>
      <xdr:nvPicPr>
        <xdr:cNvPr id="185" name="image187.png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186</xdr:row>
      <xdr:rowOff>0</xdr:rowOff>
    </xdr:from>
    <xdr:ext cx="933450" cy="1247775"/>
    <xdr:pic>
      <xdr:nvPicPr>
        <xdr:cNvPr id="186" name="image185.jpg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187</xdr:row>
      <xdr:rowOff>0</xdr:rowOff>
    </xdr:from>
    <xdr:ext cx="1514475" cy="1247775"/>
    <xdr:pic>
      <xdr:nvPicPr>
        <xdr:cNvPr id="187" name="image175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188</xdr:row>
      <xdr:rowOff>0</xdr:rowOff>
    </xdr:from>
    <xdr:ext cx="1266825" cy="1247775"/>
    <xdr:pic>
      <xdr:nvPicPr>
        <xdr:cNvPr id="188" name="image186.png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189</xdr:row>
      <xdr:rowOff>0</xdr:rowOff>
    </xdr:from>
    <xdr:ext cx="1257300" cy="1247775"/>
    <xdr:pic>
      <xdr:nvPicPr>
        <xdr:cNvPr id="189" name="image177.png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190</xdr:row>
      <xdr:rowOff>0</xdr:rowOff>
    </xdr:from>
    <xdr:ext cx="1238250" cy="1247775"/>
    <xdr:pic>
      <xdr:nvPicPr>
        <xdr:cNvPr id="190" name="image194.png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191</xdr:row>
      <xdr:rowOff>0</xdr:rowOff>
    </xdr:from>
    <xdr:ext cx="1104900" cy="1247775"/>
    <xdr:pic>
      <xdr:nvPicPr>
        <xdr:cNvPr id="191" name="image189.png" title="Imag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192</xdr:row>
      <xdr:rowOff>0</xdr:rowOff>
    </xdr:from>
    <xdr:ext cx="1104900" cy="1247775"/>
    <xdr:pic>
      <xdr:nvPicPr>
        <xdr:cNvPr id="192" name="image188.png" title="Imag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193</xdr:row>
      <xdr:rowOff>0</xdr:rowOff>
    </xdr:from>
    <xdr:ext cx="714375" cy="1247775"/>
    <xdr:pic>
      <xdr:nvPicPr>
        <xdr:cNvPr id="193" name="image181.png" title="Imagem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194</xdr:row>
      <xdr:rowOff>0</xdr:rowOff>
    </xdr:from>
    <xdr:ext cx="990600" cy="1247775"/>
    <xdr:pic>
      <xdr:nvPicPr>
        <xdr:cNvPr id="194" name="image202.png" title="Imagem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195</xdr:row>
      <xdr:rowOff>0</xdr:rowOff>
    </xdr:from>
    <xdr:ext cx="1104900" cy="1247775"/>
    <xdr:pic>
      <xdr:nvPicPr>
        <xdr:cNvPr id="195" name="image183.png" title="Imagem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196</xdr:row>
      <xdr:rowOff>0</xdr:rowOff>
    </xdr:from>
    <xdr:ext cx="1533525" cy="1247775"/>
    <xdr:pic>
      <xdr:nvPicPr>
        <xdr:cNvPr id="196" name="image196.jpg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197</xdr:row>
      <xdr:rowOff>0</xdr:rowOff>
    </xdr:from>
    <xdr:ext cx="933450" cy="1247775"/>
    <xdr:pic>
      <xdr:nvPicPr>
        <xdr:cNvPr id="197" name="image191.jpg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198</xdr:row>
      <xdr:rowOff>0</xdr:rowOff>
    </xdr:from>
    <xdr:ext cx="933450" cy="1247775"/>
    <xdr:pic>
      <xdr:nvPicPr>
        <xdr:cNvPr id="198" name="image192.jpg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199</xdr:row>
      <xdr:rowOff>0</xdr:rowOff>
    </xdr:from>
    <xdr:ext cx="1066800" cy="1428750"/>
    <xdr:pic>
      <xdr:nvPicPr>
        <xdr:cNvPr id="199" name="image205.jpg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200</xdr:row>
      <xdr:rowOff>0</xdr:rowOff>
    </xdr:from>
    <xdr:ext cx="1190625" cy="1428750"/>
    <xdr:pic>
      <xdr:nvPicPr>
        <xdr:cNvPr id="200" name="image193.jpg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201</xdr:row>
      <xdr:rowOff>0</xdr:rowOff>
    </xdr:from>
    <xdr:ext cx="2076450" cy="1257300"/>
    <xdr:pic>
      <xdr:nvPicPr>
        <xdr:cNvPr id="201" name="image203.jpg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202</xdr:row>
      <xdr:rowOff>0</xdr:rowOff>
    </xdr:from>
    <xdr:ext cx="2076450" cy="1257300"/>
    <xdr:pic>
      <xdr:nvPicPr>
        <xdr:cNvPr id="202" name="image201.jp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203</xdr:row>
      <xdr:rowOff>0</xdr:rowOff>
    </xdr:from>
    <xdr:ext cx="1628775" cy="1428750"/>
    <xdr:pic>
      <xdr:nvPicPr>
        <xdr:cNvPr id="203" name="image206.png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204</xdr:row>
      <xdr:rowOff>0</xdr:rowOff>
    </xdr:from>
    <xdr:ext cx="1847850" cy="1428750"/>
    <xdr:pic>
      <xdr:nvPicPr>
        <xdr:cNvPr id="204" name="image198.jp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205</xdr:row>
      <xdr:rowOff>0</xdr:rowOff>
    </xdr:from>
    <xdr:ext cx="1895475" cy="1428750"/>
    <xdr:pic>
      <xdr:nvPicPr>
        <xdr:cNvPr id="205" name="image204.jp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206</xdr:row>
      <xdr:rowOff>0</xdr:rowOff>
    </xdr:from>
    <xdr:ext cx="1238250" cy="1428750"/>
    <xdr:pic>
      <xdr:nvPicPr>
        <xdr:cNvPr id="206" name="image197.jp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207</xdr:row>
      <xdr:rowOff>0</xdr:rowOff>
    </xdr:from>
    <xdr:ext cx="933450" cy="1428750"/>
    <xdr:pic>
      <xdr:nvPicPr>
        <xdr:cNvPr id="207" name="image199.jpg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208</xdr:row>
      <xdr:rowOff>0</xdr:rowOff>
    </xdr:from>
    <xdr:ext cx="1095375" cy="1428750"/>
    <xdr:pic>
      <xdr:nvPicPr>
        <xdr:cNvPr id="208" name="image21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209</xdr:row>
      <xdr:rowOff>0</xdr:rowOff>
    </xdr:from>
    <xdr:ext cx="1095375" cy="1428750"/>
    <xdr:pic>
      <xdr:nvPicPr>
        <xdr:cNvPr id="209" name="image215.png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210</xdr:row>
      <xdr:rowOff>0</xdr:rowOff>
    </xdr:from>
    <xdr:ext cx="1066800" cy="1428750"/>
    <xdr:pic>
      <xdr:nvPicPr>
        <xdr:cNvPr id="210" name="image195.jpg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211</xdr:row>
      <xdr:rowOff>0</xdr:rowOff>
    </xdr:from>
    <xdr:ext cx="1685925" cy="1428750"/>
    <xdr:pic>
      <xdr:nvPicPr>
        <xdr:cNvPr id="211" name="image200.jpg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212</xdr:row>
      <xdr:rowOff>0</xdr:rowOff>
    </xdr:from>
    <xdr:ext cx="1685925" cy="1428750"/>
    <xdr:pic>
      <xdr:nvPicPr>
        <xdr:cNvPr id="212" name="image200.jpg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213</xdr:row>
      <xdr:rowOff>0</xdr:rowOff>
    </xdr:from>
    <xdr:ext cx="1647825" cy="1428750"/>
    <xdr:pic>
      <xdr:nvPicPr>
        <xdr:cNvPr id="213" name="image210.jpg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214</xdr:row>
      <xdr:rowOff>0</xdr:rowOff>
    </xdr:from>
    <xdr:ext cx="1323975" cy="1428750"/>
    <xdr:pic>
      <xdr:nvPicPr>
        <xdr:cNvPr id="214" name="image222.jpg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215</xdr:row>
      <xdr:rowOff>0</xdr:rowOff>
    </xdr:from>
    <xdr:ext cx="1552575" cy="1362075"/>
    <xdr:pic>
      <xdr:nvPicPr>
        <xdr:cNvPr id="215" name="image213.jpg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216</xdr:row>
      <xdr:rowOff>0</xdr:rowOff>
    </xdr:from>
    <xdr:ext cx="1895475" cy="1428750"/>
    <xdr:pic>
      <xdr:nvPicPr>
        <xdr:cNvPr id="216" name="image209.jpg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217</xdr:row>
      <xdr:rowOff>0</xdr:rowOff>
    </xdr:from>
    <xdr:ext cx="1895475" cy="1428750"/>
    <xdr:pic>
      <xdr:nvPicPr>
        <xdr:cNvPr id="217" name="image208.jp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218</xdr:row>
      <xdr:rowOff>0</xdr:rowOff>
    </xdr:from>
    <xdr:ext cx="1104900" cy="1428750"/>
    <xdr:pic>
      <xdr:nvPicPr>
        <xdr:cNvPr id="218" name="image212.jp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219</xdr:row>
      <xdr:rowOff>0</xdr:rowOff>
    </xdr:from>
    <xdr:ext cx="1257300" cy="1428750"/>
    <xdr:pic>
      <xdr:nvPicPr>
        <xdr:cNvPr id="219" name="image216.jp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220</xdr:row>
      <xdr:rowOff>0</xdr:rowOff>
    </xdr:from>
    <xdr:ext cx="1933575" cy="1428750"/>
    <xdr:pic>
      <xdr:nvPicPr>
        <xdr:cNvPr id="220" name="image229.jpg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221</xdr:row>
      <xdr:rowOff>0</xdr:rowOff>
    </xdr:from>
    <xdr:ext cx="1419225" cy="1428750"/>
    <xdr:pic>
      <xdr:nvPicPr>
        <xdr:cNvPr id="221" name="image228.jpg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222</xdr:row>
      <xdr:rowOff>0</xdr:rowOff>
    </xdr:from>
    <xdr:ext cx="1933575" cy="1428750"/>
    <xdr:pic>
      <xdr:nvPicPr>
        <xdr:cNvPr id="222" name="image264.png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223</xdr:row>
      <xdr:rowOff>0</xdr:rowOff>
    </xdr:from>
    <xdr:ext cx="1933575" cy="1428750"/>
    <xdr:pic>
      <xdr:nvPicPr>
        <xdr:cNvPr id="223" name="image260.png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224</xdr:row>
      <xdr:rowOff>0</xdr:rowOff>
    </xdr:from>
    <xdr:ext cx="1866900" cy="1428750"/>
    <xdr:pic>
      <xdr:nvPicPr>
        <xdr:cNvPr id="224" name="image224.jpg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225</xdr:row>
      <xdr:rowOff>0</xdr:rowOff>
    </xdr:from>
    <xdr:ext cx="1495425" cy="1428750"/>
    <xdr:pic>
      <xdr:nvPicPr>
        <xdr:cNvPr id="225" name="image214.jpg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226</xdr:row>
      <xdr:rowOff>0</xdr:rowOff>
    </xdr:from>
    <xdr:ext cx="1495425" cy="1428750"/>
    <xdr:pic>
      <xdr:nvPicPr>
        <xdr:cNvPr id="226" name="image214.jp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227</xdr:row>
      <xdr:rowOff>0</xdr:rowOff>
    </xdr:from>
    <xdr:ext cx="1428750" cy="1428750"/>
    <xdr:pic>
      <xdr:nvPicPr>
        <xdr:cNvPr id="227" name="image230.png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228</xdr:row>
      <xdr:rowOff>0</xdr:rowOff>
    </xdr:from>
    <xdr:ext cx="1428750" cy="1428750"/>
    <xdr:pic>
      <xdr:nvPicPr>
        <xdr:cNvPr id="228" name="image232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229</xdr:row>
      <xdr:rowOff>0</xdr:rowOff>
    </xdr:from>
    <xdr:ext cx="1924050" cy="1428750"/>
    <xdr:pic>
      <xdr:nvPicPr>
        <xdr:cNvPr id="229" name="image207.png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230</xdr:row>
      <xdr:rowOff>0</xdr:rowOff>
    </xdr:from>
    <xdr:ext cx="952500" cy="1428750"/>
    <xdr:pic>
      <xdr:nvPicPr>
        <xdr:cNvPr id="230" name="image221.png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231</xdr:row>
      <xdr:rowOff>0</xdr:rowOff>
    </xdr:from>
    <xdr:ext cx="1200150" cy="1428750"/>
    <xdr:pic>
      <xdr:nvPicPr>
        <xdr:cNvPr id="231" name="image233.png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232</xdr:row>
      <xdr:rowOff>0</xdr:rowOff>
    </xdr:from>
    <xdr:ext cx="1533525" cy="1428750"/>
    <xdr:pic>
      <xdr:nvPicPr>
        <xdr:cNvPr id="232" name="image225.png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233</xdr:row>
      <xdr:rowOff>0</xdr:rowOff>
    </xdr:from>
    <xdr:ext cx="1562100" cy="1428750"/>
    <xdr:pic>
      <xdr:nvPicPr>
        <xdr:cNvPr id="233" name="image217.png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234</xdr:row>
      <xdr:rowOff>0</xdr:rowOff>
    </xdr:from>
    <xdr:ext cx="1562100" cy="1428750"/>
    <xdr:pic>
      <xdr:nvPicPr>
        <xdr:cNvPr id="234" name="image218.png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235</xdr:row>
      <xdr:rowOff>0</xdr:rowOff>
    </xdr:from>
    <xdr:ext cx="1066800" cy="1428750"/>
    <xdr:pic>
      <xdr:nvPicPr>
        <xdr:cNvPr id="235" name="image219.jpg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236</xdr:row>
      <xdr:rowOff>0</xdr:rowOff>
    </xdr:from>
    <xdr:ext cx="1428750" cy="1428750"/>
    <xdr:pic>
      <xdr:nvPicPr>
        <xdr:cNvPr id="236" name="image223.png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237</xdr:row>
      <xdr:rowOff>0</xdr:rowOff>
    </xdr:from>
    <xdr:ext cx="1514475" cy="1428750"/>
    <xdr:pic>
      <xdr:nvPicPr>
        <xdr:cNvPr id="237" name="image220.png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238</xdr:row>
      <xdr:rowOff>0</xdr:rowOff>
    </xdr:from>
    <xdr:ext cx="1419225" cy="1428750"/>
    <xdr:pic>
      <xdr:nvPicPr>
        <xdr:cNvPr id="238" name="image261.png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239</xdr:row>
      <xdr:rowOff>0</xdr:rowOff>
    </xdr:from>
    <xdr:ext cx="1466850" cy="1428750"/>
    <xdr:pic>
      <xdr:nvPicPr>
        <xdr:cNvPr id="239" name="image235.png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240</xdr:row>
      <xdr:rowOff>0</xdr:rowOff>
    </xdr:from>
    <xdr:ext cx="1685925" cy="1428750"/>
    <xdr:pic>
      <xdr:nvPicPr>
        <xdr:cNvPr id="240" name="image240.png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241</xdr:row>
      <xdr:rowOff>0</xdr:rowOff>
    </xdr:from>
    <xdr:ext cx="2000250" cy="1428750"/>
    <xdr:pic>
      <xdr:nvPicPr>
        <xdr:cNvPr id="241" name="image237.jpg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242</xdr:row>
      <xdr:rowOff>0</xdr:rowOff>
    </xdr:from>
    <xdr:ext cx="1447800" cy="1447800"/>
    <xdr:pic>
      <xdr:nvPicPr>
        <xdr:cNvPr id="242" name="image226.jpg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243</xdr:row>
      <xdr:rowOff>0</xdr:rowOff>
    </xdr:from>
    <xdr:ext cx="1066800" cy="1428750"/>
    <xdr:pic>
      <xdr:nvPicPr>
        <xdr:cNvPr id="243" name="image239.jpg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244</xdr:row>
      <xdr:rowOff>0</xdr:rowOff>
    </xdr:from>
    <xdr:ext cx="2076450" cy="1209675"/>
    <xdr:pic>
      <xdr:nvPicPr>
        <xdr:cNvPr id="244" name="image234.jpg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245</xdr:row>
      <xdr:rowOff>0</xdr:rowOff>
    </xdr:from>
    <xdr:ext cx="2076450" cy="409575"/>
    <xdr:pic>
      <xdr:nvPicPr>
        <xdr:cNvPr id="245" name="image238.jpg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246</xdr:row>
      <xdr:rowOff>0</xdr:rowOff>
    </xdr:from>
    <xdr:ext cx="2076450" cy="781050"/>
    <xdr:pic>
      <xdr:nvPicPr>
        <xdr:cNvPr id="246" name="image252.jpg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247</xdr:row>
      <xdr:rowOff>0</xdr:rowOff>
    </xdr:from>
    <xdr:ext cx="1914525" cy="1428750"/>
    <xdr:pic>
      <xdr:nvPicPr>
        <xdr:cNvPr id="247" name="image236.jpg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248</xdr:row>
      <xdr:rowOff>0</xdr:rowOff>
    </xdr:from>
    <xdr:ext cx="1905000" cy="1428750"/>
    <xdr:pic>
      <xdr:nvPicPr>
        <xdr:cNvPr id="248" name="image253.jpg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249</xdr:row>
      <xdr:rowOff>0</xdr:rowOff>
    </xdr:from>
    <xdr:ext cx="1428750" cy="1428750"/>
    <xdr:pic>
      <xdr:nvPicPr>
        <xdr:cNvPr id="249" name="image251.jpg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250</xdr:row>
      <xdr:rowOff>0</xdr:rowOff>
    </xdr:from>
    <xdr:ext cx="1428750" cy="1428750"/>
    <xdr:pic>
      <xdr:nvPicPr>
        <xdr:cNvPr id="250" name="image250.jpg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251</xdr:row>
      <xdr:rowOff>0</xdr:rowOff>
    </xdr:from>
    <xdr:ext cx="2076450" cy="1019175"/>
    <xdr:pic>
      <xdr:nvPicPr>
        <xdr:cNvPr id="251" name="image243.jpg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252</xdr:row>
      <xdr:rowOff>0</xdr:rowOff>
    </xdr:from>
    <xdr:ext cx="1924050" cy="1428750"/>
    <xdr:pic>
      <xdr:nvPicPr>
        <xdr:cNvPr id="252" name="image231.png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253</xdr:row>
      <xdr:rowOff>0</xdr:rowOff>
    </xdr:from>
    <xdr:ext cx="2076450" cy="771525"/>
    <xdr:pic>
      <xdr:nvPicPr>
        <xdr:cNvPr id="253" name="image246.png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254</xdr:row>
      <xdr:rowOff>0</xdr:rowOff>
    </xdr:from>
    <xdr:ext cx="2076450" cy="1190625"/>
    <xdr:pic>
      <xdr:nvPicPr>
        <xdr:cNvPr id="254" name="image248.png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255</xdr:row>
      <xdr:rowOff>0</xdr:rowOff>
    </xdr:from>
    <xdr:ext cx="1657350" cy="1428750"/>
    <xdr:pic>
      <xdr:nvPicPr>
        <xdr:cNvPr id="255" name="image241.png" title="Imag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256</xdr:row>
      <xdr:rowOff>0</xdr:rowOff>
    </xdr:from>
    <xdr:ext cx="1847850" cy="1428750"/>
    <xdr:pic>
      <xdr:nvPicPr>
        <xdr:cNvPr id="256" name="image249.png" title="Imag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257</xdr:row>
      <xdr:rowOff>0</xdr:rowOff>
    </xdr:from>
    <xdr:ext cx="2076450" cy="1285875"/>
    <xdr:pic>
      <xdr:nvPicPr>
        <xdr:cNvPr id="257" name="image258.png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258</xdr:row>
      <xdr:rowOff>0</xdr:rowOff>
    </xdr:from>
    <xdr:ext cx="2076450" cy="1019175"/>
    <xdr:pic>
      <xdr:nvPicPr>
        <xdr:cNvPr id="258" name="image273.png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259</xdr:row>
      <xdr:rowOff>0</xdr:rowOff>
    </xdr:from>
    <xdr:ext cx="2076450" cy="1019175"/>
    <xdr:pic>
      <xdr:nvPicPr>
        <xdr:cNvPr id="259" name="image273.png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260</xdr:row>
      <xdr:rowOff>0</xdr:rowOff>
    </xdr:from>
    <xdr:ext cx="2076450" cy="523875"/>
    <xdr:pic>
      <xdr:nvPicPr>
        <xdr:cNvPr id="260" name="image257.png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261</xdr:row>
      <xdr:rowOff>0</xdr:rowOff>
    </xdr:from>
    <xdr:ext cx="1905000" cy="1428750"/>
    <xdr:pic>
      <xdr:nvPicPr>
        <xdr:cNvPr id="261" name="image247.png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262</xdr:row>
      <xdr:rowOff>0</xdr:rowOff>
    </xdr:from>
    <xdr:ext cx="1657350" cy="1428750"/>
    <xdr:pic>
      <xdr:nvPicPr>
        <xdr:cNvPr id="262" name="image244.png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263</xdr:row>
      <xdr:rowOff>0</xdr:rowOff>
    </xdr:from>
    <xdr:ext cx="1657350" cy="1428750"/>
    <xdr:pic>
      <xdr:nvPicPr>
        <xdr:cNvPr id="263" name="image245.png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264</xdr:row>
      <xdr:rowOff>0</xdr:rowOff>
    </xdr:from>
    <xdr:ext cx="1924050" cy="1428750"/>
    <xdr:pic>
      <xdr:nvPicPr>
        <xdr:cNvPr id="264" name="image242.png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265</xdr:row>
      <xdr:rowOff>0</xdr:rowOff>
    </xdr:from>
    <xdr:ext cx="1924050" cy="1428750"/>
    <xdr:pic>
      <xdr:nvPicPr>
        <xdr:cNvPr id="265" name="image242.png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266</xdr:row>
      <xdr:rowOff>0</xdr:rowOff>
    </xdr:from>
    <xdr:ext cx="1924050" cy="1428750"/>
    <xdr:pic>
      <xdr:nvPicPr>
        <xdr:cNvPr id="266" name="image242.png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267</xdr:row>
      <xdr:rowOff>0</xdr:rowOff>
    </xdr:from>
    <xdr:ext cx="1724025" cy="1428750"/>
    <xdr:pic>
      <xdr:nvPicPr>
        <xdr:cNvPr id="267" name="image255.png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 preferRelativeResize="0"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268</xdr:row>
      <xdr:rowOff>0</xdr:rowOff>
    </xdr:from>
    <xdr:ext cx="1676400" cy="1428750"/>
    <xdr:pic>
      <xdr:nvPicPr>
        <xdr:cNvPr id="268" name="image254.png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 preferRelativeResize="0"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269</xdr:row>
      <xdr:rowOff>0</xdr:rowOff>
    </xdr:from>
    <xdr:ext cx="1428750" cy="1428750"/>
    <xdr:pic>
      <xdr:nvPicPr>
        <xdr:cNvPr id="269" name="image259.png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 preferRelativeResize="0"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270</xdr:row>
      <xdr:rowOff>0</xdr:rowOff>
    </xdr:from>
    <xdr:ext cx="1762125" cy="1428750"/>
    <xdr:pic>
      <xdr:nvPicPr>
        <xdr:cNvPr id="270" name="image262.png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 preferRelativeResize="0"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271</xdr:row>
      <xdr:rowOff>0</xdr:rowOff>
    </xdr:from>
    <xdr:ext cx="904875" cy="1428750"/>
    <xdr:pic>
      <xdr:nvPicPr>
        <xdr:cNvPr id="271" name="image267.jpg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 preferRelativeResize="0"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272</xdr:row>
      <xdr:rowOff>0</xdr:rowOff>
    </xdr:from>
    <xdr:ext cx="952500" cy="1428750"/>
    <xdr:pic>
      <xdr:nvPicPr>
        <xdr:cNvPr id="272" name="image268.jpg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 preferRelativeResize="0"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273</xdr:row>
      <xdr:rowOff>0</xdr:rowOff>
    </xdr:from>
    <xdr:ext cx="828675" cy="1323975"/>
    <xdr:pic>
      <xdr:nvPicPr>
        <xdr:cNvPr id="273" name="image269.jpg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 preferRelativeResize="0"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274</xdr:row>
      <xdr:rowOff>0</xdr:rowOff>
    </xdr:from>
    <xdr:ext cx="1000125" cy="1390650"/>
    <xdr:pic>
      <xdr:nvPicPr>
        <xdr:cNvPr id="274" name="image256.jpg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 preferRelativeResize="0"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275</xdr:row>
      <xdr:rowOff>0</xdr:rowOff>
    </xdr:from>
    <xdr:ext cx="962025" cy="1428750"/>
    <xdr:pic>
      <xdr:nvPicPr>
        <xdr:cNvPr id="275" name="image272.jpg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 preferRelativeResize="0"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276</xdr:row>
      <xdr:rowOff>0</xdr:rowOff>
    </xdr:from>
    <xdr:ext cx="923925" cy="1428750"/>
    <xdr:pic>
      <xdr:nvPicPr>
        <xdr:cNvPr id="276" name="image278.jpg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 preferRelativeResize="0"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277</xdr:row>
      <xdr:rowOff>0</xdr:rowOff>
    </xdr:from>
    <xdr:ext cx="933450" cy="1428750"/>
    <xdr:pic>
      <xdr:nvPicPr>
        <xdr:cNvPr id="277" name="image266.png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 preferRelativeResize="0"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278</xdr:row>
      <xdr:rowOff>0</xdr:rowOff>
    </xdr:from>
    <xdr:ext cx="933450" cy="1428750"/>
    <xdr:pic>
      <xdr:nvPicPr>
        <xdr:cNvPr id="278" name="image266.png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 preferRelativeResize="0"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279</xdr:row>
      <xdr:rowOff>0</xdr:rowOff>
    </xdr:from>
    <xdr:ext cx="1181100" cy="1428750"/>
    <xdr:pic>
      <xdr:nvPicPr>
        <xdr:cNvPr id="279" name="image275.png" title="Imag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 preferRelativeResize="0"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280</xdr:row>
      <xdr:rowOff>0</xdr:rowOff>
    </xdr:from>
    <xdr:ext cx="1228725" cy="1428750"/>
    <xdr:pic>
      <xdr:nvPicPr>
        <xdr:cNvPr id="280" name="image270.png" title="Imag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 preferRelativeResize="0"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281</xdr:row>
      <xdr:rowOff>0</xdr:rowOff>
    </xdr:from>
    <xdr:ext cx="1019175" cy="1428750"/>
    <xdr:pic>
      <xdr:nvPicPr>
        <xdr:cNvPr id="281" name="image277.png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 preferRelativeResize="0"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282</xdr:row>
      <xdr:rowOff>0</xdr:rowOff>
    </xdr:from>
    <xdr:ext cx="876300" cy="1428750"/>
    <xdr:pic>
      <xdr:nvPicPr>
        <xdr:cNvPr id="282" name="image265.png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 preferRelativeResize="0"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283</xdr:row>
      <xdr:rowOff>0</xdr:rowOff>
    </xdr:from>
    <xdr:ext cx="1438275" cy="1428750"/>
    <xdr:pic>
      <xdr:nvPicPr>
        <xdr:cNvPr id="283" name="image274.png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 preferRelativeResize="0"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284</xdr:row>
      <xdr:rowOff>0</xdr:rowOff>
    </xdr:from>
    <xdr:ext cx="1419225" cy="1428750"/>
    <xdr:pic>
      <xdr:nvPicPr>
        <xdr:cNvPr id="284" name="image263.png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 preferRelativeResize="0"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285</xdr:row>
      <xdr:rowOff>0</xdr:rowOff>
    </xdr:from>
    <xdr:ext cx="1152525" cy="1428750"/>
    <xdr:pic>
      <xdr:nvPicPr>
        <xdr:cNvPr id="285" name="image271.jpg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 preferRelativeResize="0"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286</xdr:row>
      <xdr:rowOff>0</xdr:rowOff>
    </xdr:from>
    <xdr:ext cx="1152525" cy="1428750"/>
    <xdr:pic>
      <xdr:nvPicPr>
        <xdr:cNvPr id="286" name="image271.jpg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 preferRelativeResize="0"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287</xdr:row>
      <xdr:rowOff>0</xdr:rowOff>
    </xdr:from>
    <xdr:ext cx="1190625" cy="1428750"/>
    <xdr:pic>
      <xdr:nvPicPr>
        <xdr:cNvPr id="287" name="image291.png" title="Imag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 preferRelativeResize="0"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288</xdr:row>
      <xdr:rowOff>0</xdr:rowOff>
    </xdr:from>
    <xdr:ext cx="1428750" cy="1428750"/>
    <xdr:pic>
      <xdr:nvPicPr>
        <xdr:cNvPr id="288" name="image279.png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 preferRelativeResize="0"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289</xdr:row>
      <xdr:rowOff>0</xdr:rowOff>
    </xdr:from>
    <xdr:ext cx="1724025" cy="1428750"/>
    <xdr:pic>
      <xdr:nvPicPr>
        <xdr:cNvPr id="289" name="image290.jpg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 preferRelativeResize="0"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290</xdr:row>
      <xdr:rowOff>0</xdr:rowOff>
    </xdr:from>
    <xdr:ext cx="2076450" cy="1209675"/>
    <xdr:pic>
      <xdr:nvPicPr>
        <xdr:cNvPr id="290" name="image311.png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 preferRelativeResize="0"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291</xdr:row>
      <xdr:rowOff>0</xdr:rowOff>
    </xdr:from>
    <xdr:ext cx="1066800" cy="1428750"/>
    <xdr:pic>
      <xdr:nvPicPr>
        <xdr:cNvPr id="291" name="image281.jpg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 preferRelativeResize="0"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292</xdr:row>
      <xdr:rowOff>0</xdr:rowOff>
    </xdr:from>
    <xdr:ext cx="647700" cy="1428750"/>
    <xdr:pic>
      <xdr:nvPicPr>
        <xdr:cNvPr id="292" name="image293.jpg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 preferRelativeResize="0"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293</xdr:row>
      <xdr:rowOff>0</xdr:rowOff>
    </xdr:from>
    <xdr:ext cx="714375" cy="1428750"/>
    <xdr:pic>
      <xdr:nvPicPr>
        <xdr:cNvPr id="293" name="image287.jpg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 preferRelativeResize="0"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294</xdr:row>
      <xdr:rowOff>0</xdr:rowOff>
    </xdr:from>
    <xdr:ext cx="1276350" cy="1428750"/>
    <xdr:pic>
      <xdr:nvPicPr>
        <xdr:cNvPr id="294" name="image298.jpg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 preferRelativeResize="0"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295</xdr:row>
      <xdr:rowOff>0</xdr:rowOff>
    </xdr:from>
    <xdr:ext cx="2047875" cy="1428750"/>
    <xdr:pic>
      <xdr:nvPicPr>
        <xdr:cNvPr id="295" name="image276.jpg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 preferRelativeResize="0"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296</xdr:row>
      <xdr:rowOff>0</xdr:rowOff>
    </xdr:from>
    <xdr:ext cx="2076450" cy="1381125"/>
    <xdr:pic>
      <xdr:nvPicPr>
        <xdr:cNvPr id="296" name="image319.jpg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 preferRelativeResize="0"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297</xdr:row>
      <xdr:rowOff>0</xdr:rowOff>
    </xdr:from>
    <xdr:ext cx="1428750" cy="1428750"/>
    <xdr:pic>
      <xdr:nvPicPr>
        <xdr:cNvPr id="297" name="image355.jpg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 preferRelativeResize="0"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298</xdr:row>
      <xdr:rowOff>0</xdr:rowOff>
    </xdr:from>
    <xdr:ext cx="2076450" cy="1238250"/>
    <xdr:pic>
      <xdr:nvPicPr>
        <xdr:cNvPr id="298" name="image289.jpg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 preferRelativeResize="0"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299</xdr:row>
      <xdr:rowOff>0</xdr:rowOff>
    </xdr:from>
    <xdr:ext cx="2000250" cy="1428750"/>
    <xdr:pic>
      <xdr:nvPicPr>
        <xdr:cNvPr id="299" name="image285.png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 preferRelativeResize="0"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300</xdr:row>
      <xdr:rowOff>0</xdr:rowOff>
    </xdr:from>
    <xdr:ext cx="2000250" cy="1428750"/>
    <xdr:pic>
      <xdr:nvPicPr>
        <xdr:cNvPr id="300" name="image301.png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 preferRelativeResize="0"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301</xdr:row>
      <xdr:rowOff>0</xdr:rowOff>
    </xdr:from>
    <xdr:ext cx="2000250" cy="1428750"/>
    <xdr:pic>
      <xdr:nvPicPr>
        <xdr:cNvPr id="301" name="image300.png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 preferRelativeResize="0"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302</xdr:row>
      <xdr:rowOff>0</xdr:rowOff>
    </xdr:from>
    <xdr:ext cx="2000250" cy="1428750"/>
    <xdr:pic>
      <xdr:nvPicPr>
        <xdr:cNvPr id="302" name="image284.png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 preferRelativeResize="0"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2076450" cy="1162050"/>
    <xdr:pic>
      <xdr:nvPicPr>
        <xdr:cNvPr id="16" name="image23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0</xdr:row>
      <xdr:rowOff>0</xdr:rowOff>
    </xdr:from>
    <xdr:ext cx="962025" cy="809625"/>
    <xdr:pic>
      <xdr:nvPicPr>
        <xdr:cNvPr id="2" name="image555.jp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809625"/>
    <xdr:pic>
      <xdr:nvPicPr>
        <xdr:cNvPr id="3" name="image557.jp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657225" cy="1476375"/>
    <xdr:pic>
      <xdr:nvPicPr>
        <xdr:cNvPr id="4" name="image568.jp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657225" cy="1476375"/>
    <xdr:pic>
      <xdr:nvPicPr>
        <xdr:cNvPr id="5" name="image570.jpg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66675</xdr:colOff>
      <xdr:row>68</xdr:row>
      <xdr:rowOff>390525</xdr:rowOff>
    </xdr:from>
    <xdr:ext cx="828675" cy="723900"/>
    <xdr:pic>
      <xdr:nvPicPr>
        <xdr:cNvPr id="2" name="image288.png" title="Imagem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66</xdr:row>
      <xdr:rowOff>171450</xdr:rowOff>
    </xdr:from>
    <xdr:ext cx="866775" cy="1181100"/>
    <xdr:pic>
      <xdr:nvPicPr>
        <xdr:cNvPr id="3" name="image292.png" title="Imagem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65</xdr:row>
      <xdr:rowOff>152400</xdr:rowOff>
    </xdr:from>
    <xdr:ext cx="866775" cy="1133475"/>
    <xdr:pic>
      <xdr:nvPicPr>
        <xdr:cNvPr id="4" name="image282.png" title="Imagem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60</xdr:row>
      <xdr:rowOff>342900</xdr:rowOff>
    </xdr:from>
    <xdr:ext cx="933450" cy="723900"/>
    <xdr:pic>
      <xdr:nvPicPr>
        <xdr:cNvPr id="5" name="image286.png" title="Imagem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72</xdr:row>
      <xdr:rowOff>123825</xdr:rowOff>
    </xdr:from>
    <xdr:ext cx="828675" cy="1133475"/>
    <xdr:pic>
      <xdr:nvPicPr>
        <xdr:cNvPr id="6" name="image283.png" title="Imagem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58</xdr:row>
      <xdr:rowOff>390525</xdr:rowOff>
    </xdr:from>
    <xdr:ext cx="933450" cy="581025"/>
    <xdr:pic>
      <xdr:nvPicPr>
        <xdr:cNvPr id="7" name="image280.png" title="Imagem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123825</xdr:colOff>
      <xdr:row>35</xdr:row>
      <xdr:rowOff>152400</xdr:rowOff>
    </xdr:from>
    <xdr:ext cx="1562100" cy="1047750"/>
    <xdr:pic>
      <xdr:nvPicPr>
        <xdr:cNvPr id="8" name="image299.png" title="Imagem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276225</xdr:colOff>
      <xdr:row>193</xdr:row>
      <xdr:rowOff>381000</xdr:rowOff>
    </xdr:from>
    <xdr:ext cx="581025" cy="800100"/>
    <xdr:pic>
      <xdr:nvPicPr>
        <xdr:cNvPr id="9" name="image296.png" title="Imagem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257175</xdr:colOff>
      <xdr:row>198</xdr:row>
      <xdr:rowOff>28575</xdr:rowOff>
    </xdr:from>
    <xdr:ext cx="1181100" cy="1200150"/>
    <xdr:pic>
      <xdr:nvPicPr>
        <xdr:cNvPr id="10" name="image294.png" title="Imagem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619125</xdr:colOff>
      <xdr:row>205</xdr:row>
      <xdr:rowOff>66675</xdr:rowOff>
    </xdr:from>
    <xdr:ext cx="1181100" cy="1133475"/>
    <xdr:pic>
      <xdr:nvPicPr>
        <xdr:cNvPr id="11" name="image307.png" title="Imagem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657225</xdr:colOff>
      <xdr:row>230</xdr:row>
      <xdr:rowOff>57150</xdr:rowOff>
    </xdr:from>
    <xdr:ext cx="857250" cy="1333500"/>
    <xdr:pic>
      <xdr:nvPicPr>
        <xdr:cNvPr id="12" name="image315.png" title="Imagem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267</xdr:row>
      <xdr:rowOff>238125</xdr:rowOff>
    </xdr:from>
    <xdr:ext cx="1971675" cy="742950"/>
    <xdr:pic>
      <xdr:nvPicPr>
        <xdr:cNvPr id="13" name="image295.png" title="Imagem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272</xdr:row>
      <xdr:rowOff>57150</xdr:rowOff>
    </xdr:from>
    <xdr:ext cx="1181100" cy="1295400"/>
    <xdr:pic>
      <xdr:nvPicPr>
        <xdr:cNvPr id="14" name="image303.png" title="Imagem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352425" cy="323850"/>
    <xdr:pic>
      <xdr:nvPicPr>
        <xdr:cNvPr id="15" name="image297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066800" cy="1428750"/>
    <xdr:pic>
      <xdr:nvPicPr>
        <xdr:cNvPr id="16" name="image322.jp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676400" cy="1428750"/>
    <xdr:pic>
      <xdr:nvPicPr>
        <xdr:cNvPr id="17" name="image308.jp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43000" cy="1428750"/>
    <xdr:pic>
      <xdr:nvPicPr>
        <xdr:cNvPr id="18" name="image302.jp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714500" cy="1428750"/>
    <xdr:pic>
      <xdr:nvPicPr>
        <xdr:cNvPr id="19" name="image323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314450" cy="1143000"/>
    <xdr:pic>
      <xdr:nvPicPr>
        <xdr:cNvPr id="20" name="image309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2438400" cy="1123950"/>
    <xdr:pic>
      <xdr:nvPicPr>
        <xdr:cNvPr id="21" name="image312.jp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952500" cy="1428750"/>
    <xdr:pic>
      <xdr:nvPicPr>
        <xdr:cNvPr id="22" name="image304.jp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733550" cy="1428750"/>
    <xdr:pic>
      <xdr:nvPicPr>
        <xdr:cNvPr id="23" name="image350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428750" cy="1428750"/>
    <xdr:pic>
      <xdr:nvPicPr>
        <xdr:cNvPr id="24" name="image328.jp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066800" cy="1428750"/>
    <xdr:pic>
      <xdr:nvPicPr>
        <xdr:cNvPr id="25" name="image310.jp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1466850" cy="1428750"/>
    <xdr:pic>
      <xdr:nvPicPr>
        <xdr:cNvPr id="26" name="image306.jp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466850" cy="1428750"/>
    <xdr:pic>
      <xdr:nvPicPr>
        <xdr:cNvPr id="27" name="image305.jp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2019300" cy="1428750"/>
    <xdr:pic>
      <xdr:nvPicPr>
        <xdr:cNvPr id="28" name="image313.jp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2019300" cy="1428750"/>
    <xdr:pic>
      <xdr:nvPicPr>
        <xdr:cNvPr id="29" name="image314.jp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438400" cy="1304925"/>
    <xdr:pic>
      <xdr:nvPicPr>
        <xdr:cNvPr id="30" name="image317.jp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2438400" cy="1123950"/>
    <xdr:pic>
      <xdr:nvPicPr>
        <xdr:cNvPr id="31" name="image312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2438400" cy="876300"/>
    <xdr:pic>
      <xdr:nvPicPr>
        <xdr:cNvPr id="32" name="image316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2438400" cy="1000125"/>
    <xdr:pic>
      <xdr:nvPicPr>
        <xdr:cNvPr id="33" name="image339.jp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2438400" cy="904875"/>
    <xdr:pic>
      <xdr:nvPicPr>
        <xdr:cNvPr id="34" name="image337.jp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2428875" cy="1085850"/>
    <xdr:pic>
      <xdr:nvPicPr>
        <xdr:cNvPr id="35" name="image318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2438400" cy="904875"/>
    <xdr:pic>
      <xdr:nvPicPr>
        <xdr:cNvPr id="36" name="image337.jp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</xdr:row>
      <xdr:rowOff>0</xdr:rowOff>
    </xdr:from>
    <xdr:ext cx="962025" cy="714375"/>
    <xdr:pic>
      <xdr:nvPicPr>
        <xdr:cNvPr id="37" name="image320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1514475" cy="1428750"/>
    <xdr:pic>
      <xdr:nvPicPr>
        <xdr:cNvPr id="38" name="image321.jp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971550" cy="1428750"/>
    <xdr:pic>
      <xdr:nvPicPr>
        <xdr:cNvPr id="39" name="image326.jp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</xdr:row>
      <xdr:rowOff>0</xdr:rowOff>
    </xdr:from>
    <xdr:ext cx="1781175" cy="885825"/>
    <xdr:pic>
      <xdr:nvPicPr>
        <xdr:cNvPr id="40" name="image331.jp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1238250" cy="1638300"/>
    <xdr:pic>
      <xdr:nvPicPr>
        <xdr:cNvPr id="41" name="image325.jp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781175" cy="895350"/>
    <xdr:pic>
      <xdr:nvPicPr>
        <xdr:cNvPr id="42" name="image341.jp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133475" cy="1428750"/>
    <xdr:pic>
      <xdr:nvPicPr>
        <xdr:cNvPr id="43" name="image329.jp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1504950" cy="1428750"/>
    <xdr:pic>
      <xdr:nvPicPr>
        <xdr:cNvPr id="44" name="image332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1724025" cy="1428750"/>
    <xdr:pic>
      <xdr:nvPicPr>
        <xdr:cNvPr id="45" name="image367.jp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1781175" cy="1181100"/>
    <xdr:pic>
      <xdr:nvPicPr>
        <xdr:cNvPr id="46" name="image327.jp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1781175" cy="885825"/>
    <xdr:pic>
      <xdr:nvPicPr>
        <xdr:cNvPr id="47" name="image324.jp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1428750" cy="1428750"/>
    <xdr:pic>
      <xdr:nvPicPr>
        <xdr:cNvPr id="48" name="image342.jp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1428750" cy="1428750"/>
    <xdr:pic>
      <xdr:nvPicPr>
        <xdr:cNvPr id="49" name="image343.jp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1752600" cy="1428750"/>
    <xdr:pic>
      <xdr:nvPicPr>
        <xdr:cNvPr id="50" name="image330.jp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1752600" cy="1428750"/>
    <xdr:pic>
      <xdr:nvPicPr>
        <xdr:cNvPr id="51" name="image354.jp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781175" cy="1266825"/>
    <xdr:pic>
      <xdr:nvPicPr>
        <xdr:cNvPr id="52" name="image237.jp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1428750" cy="1428750"/>
    <xdr:pic>
      <xdr:nvPicPr>
        <xdr:cNvPr id="53" name="image335.jp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1781175" cy="552450"/>
    <xdr:pic>
      <xdr:nvPicPr>
        <xdr:cNvPr id="54" name="image338.jp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</xdr:row>
      <xdr:rowOff>0</xdr:rowOff>
    </xdr:from>
    <xdr:ext cx="1781175" cy="552450"/>
    <xdr:pic>
      <xdr:nvPicPr>
        <xdr:cNvPr id="55" name="image336.jp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1781175" cy="857250"/>
    <xdr:pic>
      <xdr:nvPicPr>
        <xdr:cNvPr id="56" name="image340.jp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</xdr:row>
      <xdr:rowOff>0</xdr:rowOff>
    </xdr:from>
    <xdr:ext cx="1781175" cy="876300"/>
    <xdr:pic>
      <xdr:nvPicPr>
        <xdr:cNvPr id="57" name="image358.pn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</xdr:row>
      <xdr:rowOff>0</xdr:rowOff>
    </xdr:from>
    <xdr:ext cx="1743075" cy="1476375"/>
    <xdr:pic>
      <xdr:nvPicPr>
        <xdr:cNvPr id="58" name="image333.jp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</xdr:row>
      <xdr:rowOff>0</xdr:rowOff>
    </xdr:from>
    <xdr:ext cx="1743075" cy="1476375"/>
    <xdr:pic>
      <xdr:nvPicPr>
        <xdr:cNvPr id="59" name="image334.jp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1781175" cy="1171575"/>
    <xdr:pic>
      <xdr:nvPicPr>
        <xdr:cNvPr id="60" name="image353.jp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1619250" cy="1428750"/>
    <xdr:pic>
      <xdr:nvPicPr>
        <xdr:cNvPr id="61" name="image349.pn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</xdr:row>
      <xdr:rowOff>0</xdr:rowOff>
    </xdr:from>
    <xdr:ext cx="1676400" cy="1476375"/>
    <xdr:pic>
      <xdr:nvPicPr>
        <xdr:cNvPr id="62" name="image352.pn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1781175" cy="666750"/>
    <xdr:pic>
      <xdr:nvPicPr>
        <xdr:cNvPr id="63" name="image351.jp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1781175" cy="609600"/>
    <xdr:pic>
      <xdr:nvPicPr>
        <xdr:cNvPr id="64" name="image347.jp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54</xdr:row>
      <xdr:rowOff>0</xdr:rowOff>
    </xdr:from>
    <xdr:ext cx="1781175" cy="704850"/>
    <xdr:pic>
      <xdr:nvPicPr>
        <xdr:cNvPr id="65" name="image362.jp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54</xdr:row>
      <xdr:rowOff>0</xdr:rowOff>
    </xdr:from>
    <xdr:ext cx="962025" cy="381000"/>
    <xdr:pic>
      <xdr:nvPicPr>
        <xdr:cNvPr id="66" name="image362.jp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55</xdr:row>
      <xdr:rowOff>0</xdr:rowOff>
    </xdr:from>
    <xdr:ext cx="1781175" cy="952500"/>
    <xdr:pic>
      <xdr:nvPicPr>
        <xdr:cNvPr id="67" name="image317.jp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56</xdr:row>
      <xdr:rowOff>0</xdr:rowOff>
    </xdr:from>
    <xdr:ext cx="1314450" cy="1476375"/>
    <xdr:pic>
      <xdr:nvPicPr>
        <xdr:cNvPr id="68" name="image344.jp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57</xdr:row>
      <xdr:rowOff>0</xdr:rowOff>
    </xdr:from>
    <xdr:ext cx="1781175" cy="857250"/>
    <xdr:pic>
      <xdr:nvPicPr>
        <xdr:cNvPr id="69" name="image340.jp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59</xdr:row>
      <xdr:rowOff>0</xdr:rowOff>
    </xdr:from>
    <xdr:ext cx="1781175" cy="1133475"/>
    <xdr:pic>
      <xdr:nvPicPr>
        <xdr:cNvPr id="70" name="image348.pn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61</xdr:row>
      <xdr:rowOff>0</xdr:rowOff>
    </xdr:from>
    <xdr:ext cx="1771650" cy="647700"/>
    <xdr:pic>
      <xdr:nvPicPr>
        <xdr:cNvPr id="71" name="image346.jp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62</xdr:row>
      <xdr:rowOff>0</xdr:rowOff>
    </xdr:from>
    <xdr:ext cx="1781175" cy="666750"/>
    <xdr:pic>
      <xdr:nvPicPr>
        <xdr:cNvPr id="72" name="image366.jp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63</xdr:row>
      <xdr:rowOff>0</xdr:rowOff>
    </xdr:from>
    <xdr:ext cx="1781175" cy="1295400"/>
    <xdr:pic>
      <xdr:nvPicPr>
        <xdr:cNvPr id="73" name="image345.jp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63</xdr:row>
      <xdr:rowOff>0</xdr:rowOff>
    </xdr:from>
    <xdr:ext cx="962025" cy="695325"/>
    <xdr:pic>
      <xdr:nvPicPr>
        <xdr:cNvPr id="74" name="image345.jp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64</xdr:row>
      <xdr:rowOff>0</xdr:rowOff>
    </xdr:from>
    <xdr:ext cx="1781175" cy="952500"/>
    <xdr:pic>
      <xdr:nvPicPr>
        <xdr:cNvPr id="75" name="image317.jp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67</xdr:row>
      <xdr:rowOff>0</xdr:rowOff>
    </xdr:from>
    <xdr:ext cx="1628775" cy="1428750"/>
    <xdr:pic>
      <xdr:nvPicPr>
        <xdr:cNvPr id="76" name="image356.jp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</xdr:row>
      <xdr:rowOff>0</xdr:rowOff>
    </xdr:from>
    <xdr:ext cx="1781175" cy="1181100"/>
    <xdr:pic>
      <xdr:nvPicPr>
        <xdr:cNvPr id="77" name="image370.jp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70</xdr:row>
      <xdr:rowOff>0</xdr:rowOff>
    </xdr:from>
    <xdr:ext cx="1200150" cy="1476375"/>
    <xdr:pic>
      <xdr:nvPicPr>
        <xdr:cNvPr id="78" name="image363.jpg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71</xdr:row>
      <xdr:rowOff>0</xdr:rowOff>
    </xdr:from>
    <xdr:ext cx="1114425" cy="1476375"/>
    <xdr:pic>
      <xdr:nvPicPr>
        <xdr:cNvPr id="79" name="image376.jpg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71</xdr:row>
      <xdr:rowOff>0</xdr:rowOff>
    </xdr:from>
    <xdr:ext cx="962025" cy="1257300"/>
    <xdr:pic>
      <xdr:nvPicPr>
        <xdr:cNvPr id="80" name="image376.jpg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73</xdr:row>
      <xdr:rowOff>0</xdr:rowOff>
    </xdr:from>
    <xdr:ext cx="1143000" cy="1476375"/>
    <xdr:pic>
      <xdr:nvPicPr>
        <xdr:cNvPr id="81" name="image361.jpg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74</xdr:row>
      <xdr:rowOff>0</xdr:rowOff>
    </xdr:from>
    <xdr:ext cx="1047750" cy="1476375"/>
    <xdr:pic>
      <xdr:nvPicPr>
        <xdr:cNvPr id="82" name="image365.jpg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75</xdr:row>
      <xdr:rowOff>0</xdr:rowOff>
    </xdr:from>
    <xdr:ext cx="1133475" cy="1476375"/>
    <xdr:pic>
      <xdr:nvPicPr>
        <xdr:cNvPr id="83" name="image378.jpg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76</xdr:row>
      <xdr:rowOff>0</xdr:rowOff>
    </xdr:from>
    <xdr:ext cx="1057275" cy="1428750"/>
    <xdr:pic>
      <xdr:nvPicPr>
        <xdr:cNvPr id="84" name="image360.jpg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77</xdr:row>
      <xdr:rowOff>0</xdr:rowOff>
    </xdr:from>
    <xdr:ext cx="1781175" cy="904875"/>
    <xdr:pic>
      <xdr:nvPicPr>
        <xdr:cNvPr id="85" name="image359.jpg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78</xdr:row>
      <xdr:rowOff>0</xdr:rowOff>
    </xdr:from>
    <xdr:ext cx="1781175" cy="1114425"/>
    <xdr:pic>
      <xdr:nvPicPr>
        <xdr:cNvPr id="86" name="image373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79</xdr:row>
      <xdr:rowOff>0</xdr:rowOff>
    </xdr:from>
    <xdr:ext cx="1466850" cy="1466850"/>
    <xdr:pic>
      <xdr:nvPicPr>
        <xdr:cNvPr id="87" name="image372.jpg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80</xdr:row>
      <xdr:rowOff>0</xdr:rowOff>
    </xdr:from>
    <xdr:ext cx="1781175" cy="1171575"/>
    <xdr:pic>
      <xdr:nvPicPr>
        <xdr:cNvPr id="88" name="image357.jpg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81</xdr:row>
      <xdr:rowOff>0</xdr:rowOff>
    </xdr:from>
    <xdr:ext cx="1085850" cy="1428750"/>
    <xdr:pic>
      <xdr:nvPicPr>
        <xdr:cNvPr id="89" name="image364.jpg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82</xdr:row>
      <xdr:rowOff>0</xdr:rowOff>
    </xdr:from>
    <xdr:ext cx="1114425" cy="1428750"/>
    <xdr:pic>
      <xdr:nvPicPr>
        <xdr:cNvPr id="90" name="image393.pn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83</xdr:row>
      <xdr:rowOff>0</xdr:rowOff>
    </xdr:from>
    <xdr:ext cx="1781175" cy="657225"/>
    <xdr:pic>
      <xdr:nvPicPr>
        <xdr:cNvPr id="91" name="image381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84</xdr:row>
      <xdr:rowOff>0</xdr:rowOff>
    </xdr:from>
    <xdr:ext cx="1743075" cy="1476375"/>
    <xdr:pic>
      <xdr:nvPicPr>
        <xdr:cNvPr id="92" name="image379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85</xdr:row>
      <xdr:rowOff>0</xdr:rowOff>
    </xdr:from>
    <xdr:ext cx="1743075" cy="1476375"/>
    <xdr:pic>
      <xdr:nvPicPr>
        <xdr:cNvPr id="93" name="image379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86</xdr:row>
      <xdr:rowOff>0</xdr:rowOff>
    </xdr:from>
    <xdr:ext cx="1781175" cy="1057275"/>
    <xdr:pic>
      <xdr:nvPicPr>
        <xdr:cNvPr id="94" name="image387.jpg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87</xdr:row>
      <xdr:rowOff>0</xdr:rowOff>
    </xdr:from>
    <xdr:ext cx="1781175" cy="857250"/>
    <xdr:pic>
      <xdr:nvPicPr>
        <xdr:cNvPr id="95" name="image392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88</xdr:row>
      <xdr:rowOff>0</xdr:rowOff>
    </xdr:from>
    <xdr:ext cx="1781175" cy="666750"/>
    <xdr:pic>
      <xdr:nvPicPr>
        <xdr:cNvPr id="96" name="image374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89</xdr:row>
      <xdr:rowOff>0</xdr:rowOff>
    </xdr:from>
    <xdr:ext cx="1781175" cy="857250"/>
    <xdr:pic>
      <xdr:nvPicPr>
        <xdr:cNvPr id="97" name="image340.jpg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90</xdr:row>
      <xdr:rowOff>0</xdr:rowOff>
    </xdr:from>
    <xdr:ext cx="1781175" cy="657225"/>
    <xdr:pic>
      <xdr:nvPicPr>
        <xdr:cNvPr id="98" name="image375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91</xdr:row>
      <xdr:rowOff>0</xdr:rowOff>
    </xdr:from>
    <xdr:ext cx="228600" cy="200025"/>
    <xdr:pic>
      <xdr:nvPicPr>
        <xdr:cNvPr id="99" name="image405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92</xdr:row>
      <xdr:rowOff>0</xdr:rowOff>
    </xdr:from>
    <xdr:ext cx="1533525" cy="1476375"/>
    <xdr:pic>
      <xdr:nvPicPr>
        <xdr:cNvPr id="100" name="image369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93</xdr:row>
      <xdr:rowOff>0</xdr:rowOff>
    </xdr:from>
    <xdr:ext cx="1781175" cy="600075"/>
    <xdr:pic>
      <xdr:nvPicPr>
        <xdr:cNvPr id="101" name="image386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94</xdr:row>
      <xdr:rowOff>0</xdr:rowOff>
    </xdr:from>
    <xdr:ext cx="1619250" cy="1476375"/>
    <xdr:pic>
      <xdr:nvPicPr>
        <xdr:cNvPr id="102" name="image368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95</xdr:row>
      <xdr:rowOff>0</xdr:rowOff>
    </xdr:from>
    <xdr:ext cx="1781175" cy="762000"/>
    <xdr:pic>
      <xdr:nvPicPr>
        <xdr:cNvPr id="103" name="image371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96</xdr:row>
      <xdr:rowOff>0</xdr:rowOff>
    </xdr:from>
    <xdr:ext cx="1781175" cy="590550"/>
    <xdr:pic>
      <xdr:nvPicPr>
        <xdr:cNvPr id="104" name="image3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97</xdr:row>
      <xdr:rowOff>0</xdr:rowOff>
    </xdr:from>
    <xdr:ext cx="1781175" cy="857250"/>
    <xdr:pic>
      <xdr:nvPicPr>
        <xdr:cNvPr id="105" name="image340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98</xdr:row>
      <xdr:rowOff>0</xdr:rowOff>
    </xdr:from>
    <xdr:ext cx="1066800" cy="1476375"/>
    <xdr:pic>
      <xdr:nvPicPr>
        <xdr:cNvPr id="106" name="image40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99</xdr:row>
      <xdr:rowOff>0</xdr:rowOff>
    </xdr:from>
    <xdr:ext cx="1781175" cy="857250"/>
    <xdr:pic>
      <xdr:nvPicPr>
        <xdr:cNvPr id="107" name="image38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100</xdr:row>
      <xdr:rowOff>0</xdr:rowOff>
    </xdr:from>
    <xdr:ext cx="1781175" cy="952500"/>
    <xdr:pic>
      <xdr:nvPicPr>
        <xdr:cNvPr id="108" name="image31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101</xdr:row>
      <xdr:rowOff>0</xdr:rowOff>
    </xdr:from>
    <xdr:ext cx="1428750" cy="1428750"/>
    <xdr:pic>
      <xdr:nvPicPr>
        <xdr:cNvPr id="109" name="image402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102</xdr:row>
      <xdr:rowOff>0</xdr:rowOff>
    </xdr:from>
    <xdr:ext cx="1781175" cy="1409700"/>
    <xdr:pic>
      <xdr:nvPicPr>
        <xdr:cNvPr id="110" name="image380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103</xdr:row>
      <xdr:rowOff>0</xdr:rowOff>
    </xdr:from>
    <xdr:ext cx="1685925" cy="1476375"/>
    <xdr:pic>
      <xdr:nvPicPr>
        <xdr:cNvPr id="111" name="image356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104</xdr:row>
      <xdr:rowOff>0</xdr:rowOff>
    </xdr:from>
    <xdr:ext cx="1514475" cy="1476375"/>
    <xdr:pic>
      <xdr:nvPicPr>
        <xdr:cNvPr id="112" name="image377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105</xdr:row>
      <xdr:rowOff>0</xdr:rowOff>
    </xdr:from>
    <xdr:ext cx="1781175" cy="733425"/>
    <xdr:pic>
      <xdr:nvPicPr>
        <xdr:cNvPr id="113" name="image388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106</xdr:row>
      <xdr:rowOff>0</xdr:rowOff>
    </xdr:from>
    <xdr:ext cx="1781175" cy="428625"/>
    <xdr:pic>
      <xdr:nvPicPr>
        <xdr:cNvPr id="114" name="image383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107</xdr:row>
      <xdr:rowOff>0</xdr:rowOff>
    </xdr:from>
    <xdr:ext cx="1447800" cy="1476375"/>
    <xdr:pic>
      <xdr:nvPicPr>
        <xdr:cNvPr id="115" name="image385.pn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108</xdr:row>
      <xdr:rowOff>0</xdr:rowOff>
    </xdr:from>
    <xdr:ext cx="1781175" cy="1009650"/>
    <xdr:pic>
      <xdr:nvPicPr>
        <xdr:cNvPr id="116" name="image390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109</xdr:row>
      <xdr:rowOff>0</xdr:rowOff>
    </xdr:from>
    <xdr:ext cx="1781175" cy="1009650"/>
    <xdr:pic>
      <xdr:nvPicPr>
        <xdr:cNvPr id="117" name="image391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110</xdr:row>
      <xdr:rowOff>0</xdr:rowOff>
    </xdr:from>
    <xdr:ext cx="1333500" cy="1476375"/>
    <xdr:pic>
      <xdr:nvPicPr>
        <xdr:cNvPr id="118" name="image407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111</xdr:row>
      <xdr:rowOff>0</xdr:rowOff>
    </xdr:from>
    <xdr:ext cx="1619250" cy="1476375"/>
    <xdr:pic>
      <xdr:nvPicPr>
        <xdr:cNvPr id="119" name="image368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112</xdr:row>
      <xdr:rowOff>0</xdr:rowOff>
    </xdr:from>
    <xdr:ext cx="1162050" cy="1428750"/>
    <xdr:pic>
      <xdr:nvPicPr>
        <xdr:cNvPr id="120" name="image397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113</xdr:row>
      <xdr:rowOff>0</xdr:rowOff>
    </xdr:from>
    <xdr:ext cx="1781175" cy="1038225"/>
    <xdr:pic>
      <xdr:nvPicPr>
        <xdr:cNvPr id="121" name="image424.pn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114</xdr:row>
      <xdr:rowOff>0</xdr:rowOff>
    </xdr:from>
    <xdr:ext cx="1781175" cy="971550"/>
    <xdr:pic>
      <xdr:nvPicPr>
        <xdr:cNvPr id="122" name="image395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115</xdr:row>
      <xdr:rowOff>0</xdr:rowOff>
    </xdr:from>
    <xdr:ext cx="1781175" cy="1371600"/>
    <xdr:pic>
      <xdr:nvPicPr>
        <xdr:cNvPr id="123" name="image431.jpg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116</xdr:row>
      <xdr:rowOff>0</xdr:rowOff>
    </xdr:from>
    <xdr:ext cx="1781175" cy="542925"/>
    <xdr:pic>
      <xdr:nvPicPr>
        <xdr:cNvPr id="124" name="image403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117</xdr:row>
      <xdr:rowOff>0</xdr:rowOff>
    </xdr:from>
    <xdr:ext cx="1114425" cy="1476375"/>
    <xdr:pic>
      <xdr:nvPicPr>
        <xdr:cNvPr id="125" name="image325.jpg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118</xdr:row>
      <xdr:rowOff>0</xdr:rowOff>
    </xdr:from>
    <xdr:ext cx="971550" cy="1476375"/>
    <xdr:pic>
      <xdr:nvPicPr>
        <xdr:cNvPr id="126" name="image394.jpg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119</xdr:row>
      <xdr:rowOff>0</xdr:rowOff>
    </xdr:from>
    <xdr:ext cx="1781175" cy="762000"/>
    <xdr:pic>
      <xdr:nvPicPr>
        <xdr:cNvPr id="127" name="image384.jpg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120</xdr:row>
      <xdr:rowOff>0</xdr:rowOff>
    </xdr:from>
    <xdr:ext cx="933450" cy="1476375"/>
    <xdr:pic>
      <xdr:nvPicPr>
        <xdr:cNvPr id="128" name="image396.jpg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121</xdr:row>
      <xdr:rowOff>0</xdr:rowOff>
    </xdr:from>
    <xdr:ext cx="1781175" cy="1000125"/>
    <xdr:pic>
      <xdr:nvPicPr>
        <xdr:cNvPr id="129" name="image434.jpg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122</xdr:row>
      <xdr:rowOff>0</xdr:rowOff>
    </xdr:from>
    <xdr:ext cx="1181100" cy="1476375"/>
    <xdr:pic>
      <xdr:nvPicPr>
        <xdr:cNvPr id="130" name="image412.jpg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123</xdr:row>
      <xdr:rowOff>0</xdr:rowOff>
    </xdr:from>
    <xdr:ext cx="1781175" cy="1381125"/>
    <xdr:pic>
      <xdr:nvPicPr>
        <xdr:cNvPr id="131" name="image398.jpg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124</xdr:row>
      <xdr:rowOff>0</xdr:rowOff>
    </xdr:from>
    <xdr:ext cx="1009650" cy="1476375"/>
    <xdr:pic>
      <xdr:nvPicPr>
        <xdr:cNvPr id="132" name="image399.jpg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125</xdr:row>
      <xdr:rowOff>0</xdr:rowOff>
    </xdr:from>
    <xdr:ext cx="1781175" cy="657225"/>
    <xdr:pic>
      <xdr:nvPicPr>
        <xdr:cNvPr id="133" name="image337.jpg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126</xdr:row>
      <xdr:rowOff>0</xdr:rowOff>
    </xdr:from>
    <xdr:ext cx="1666875" cy="1476375"/>
    <xdr:pic>
      <xdr:nvPicPr>
        <xdr:cNvPr id="134" name="image410.jpg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127</xdr:row>
      <xdr:rowOff>0</xdr:rowOff>
    </xdr:from>
    <xdr:ext cx="1266825" cy="1476375"/>
    <xdr:pic>
      <xdr:nvPicPr>
        <xdr:cNvPr id="135" name="image420.jpg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128</xdr:row>
      <xdr:rowOff>0</xdr:rowOff>
    </xdr:from>
    <xdr:ext cx="1171575" cy="1476375"/>
    <xdr:pic>
      <xdr:nvPicPr>
        <xdr:cNvPr id="136" name="image413.jpg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129</xdr:row>
      <xdr:rowOff>0</xdr:rowOff>
    </xdr:from>
    <xdr:ext cx="1781175" cy="1276350"/>
    <xdr:pic>
      <xdr:nvPicPr>
        <xdr:cNvPr id="137" name="image401.jpg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130</xdr:row>
      <xdr:rowOff>0</xdr:rowOff>
    </xdr:from>
    <xdr:ext cx="1781175" cy="952500"/>
    <xdr:pic>
      <xdr:nvPicPr>
        <xdr:cNvPr id="138" name="image317.jpg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131</xdr:row>
      <xdr:rowOff>0</xdr:rowOff>
    </xdr:from>
    <xdr:ext cx="1781175" cy="857250"/>
    <xdr:pic>
      <xdr:nvPicPr>
        <xdr:cNvPr id="139" name="image392.jpg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132</xdr:row>
      <xdr:rowOff>0</xdr:rowOff>
    </xdr:from>
    <xdr:ext cx="1781175" cy="647700"/>
    <xdr:pic>
      <xdr:nvPicPr>
        <xdr:cNvPr id="140" name="image415.jpg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133</xdr:row>
      <xdr:rowOff>0</xdr:rowOff>
    </xdr:from>
    <xdr:ext cx="1781175" cy="895350"/>
    <xdr:pic>
      <xdr:nvPicPr>
        <xdr:cNvPr id="141" name="image411.jpg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134</xdr:row>
      <xdr:rowOff>0</xdr:rowOff>
    </xdr:from>
    <xdr:ext cx="1781175" cy="1390650"/>
    <xdr:pic>
      <xdr:nvPicPr>
        <xdr:cNvPr id="142" name="image406.jpg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135</xdr:row>
      <xdr:rowOff>0</xdr:rowOff>
    </xdr:from>
    <xdr:ext cx="1466850" cy="1476375"/>
    <xdr:pic>
      <xdr:nvPicPr>
        <xdr:cNvPr id="143" name="image404.jpg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136</xdr:row>
      <xdr:rowOff>0</xdr:rowOff>
    </xdr:from>
    <xdr:ext cx="1476375" cy="1476375"/>
    <xdr:pic>
      <xdr:nvPicPr>
        <xdr:cNvPr id="144" name="image132.jpg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137</xdr:row>
      <xdr:rowOff>0</xdr:rowOff>
    </xdr:from>
    <xdr:ext cx="1085850" cy="1476375"/>
    <xdr:pic>
      <xdr:nvPicPr>
        <xdr:cNvPr id="145" name="image414.jpg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138</xdr:row>
      <xdr:rowOff>0</xdr:rowOff>
    </xdr:from>
    <xdr:ext cx="1781175" cy="1028700"/>
    <xdr:pic>
      <xdr:nvPicPr>
        <xdr:cNvPr id="146" name="image408.jpg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139</xdr:row>
      <xdr:rowOff>0</xdr:rowOff>
    </xdr:from>
    <xdr:ext cx="1781175" cy="952500"/>
    <xdr:pic>
      <xdr:nvPicPr>
        <xdr:cNvPr id="147" name="image409.png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140</xdr:row>
      <xdr:rowOff>0</xdr:rowOff>
    </xdr:from>
    <xdr:ext cx="1781175" cy="771525"/>
    <xdr:pic>
      <xdr:nvPicPr>
        <xdr:cNvPr id="148" name="image422.jpg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141</xdr:row>
      <xdr:rowOff>0</xdr:rowOff>
    </xdr:from>
    <xdr:ext cx="1676400" cy="1476375"/>
    <xdr:pic>
      <xdr:nvPicPr>
        <xdr:cNvPr id="149" name="image416.jpg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142</xdr:row>
      <xdr:rowOff>0</xdr:rowOff>
    </xdr:from>
    <xdr:ext cx="1676400" cy="1476375"/>
    <xdr:pic>
      <xdr:nvPicPr>
        <xdr:cNvPr id="150" name="image419.jpg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143</xdr:row>
      <xdr:rowOff>0</xdr:rowOff>
    </xdr:from>
    <xdr:ext cx="1781175" cy="904875"/>
    <xdr:pic>
      <xdr:nvPicPr>
        <xdr:cNvPr id="151" name="image427.png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144</xdr:row>
      <xdr:rowOff>0</xdr:rowOff>
    </xdr:from>
    <xdr:ext cx="1476375" cy="1476375"/>
    <xdr:pic>
      <xdr:nvPicPr>
        <xdr:cNvPr id="152" name="image421.jpg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145</xdr:row>
      <xdr:rowOff>0</xdr:rowOff>
    </xdr:from>
    <xdr:ext cx="1238250" cy="1476375"/>
    <xdr:pic>
      <xdr:nvPicPr>
        <xdr:cNvPr id="153" name="image423.jpg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146</xdr:row>
      <xdr:rowOff>0</xdr:rowOff>
    </xdr:from>
    <xdr:ext cx="1685925" cy="1476375"/>
    <xdr:pic>
      <xdr:nvPicPr>
        <xdr:cNvPr id="154" name="image356.jpg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147</xdr:row>
      <xdr:rowOff>0</xdr:rowOff>
    </xdr:from>
    <xdr:ext cx="838200" cy="1238250"/>
    <xdr:pic>
      <xdr:nvPicPr>
        <xdr:cNvPr id="155" name="image452.jpg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148</xdr:row>
      <xdr:rowOff>0</xdr:rowOff>
    </xdr:from>
    <xdr:ext cx="1562100" cy="1476375"/>
    <xdr:pic>
      <xdr:nvPicPr>
        <xdr:cNvPr id="156" name="image417.jpg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149</xdr:row>
      <xdr:rowOff>0</xdr:rowOff>
    </xdr:from>
    <xdr:ext cx="1781175" cy="895350"/>
    <xdr:pic>
      <xdr:nvPicPr>
        <xdr:cNvPr id="157" name="image425.jpg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150</xdr:row>
      <xdr:rowOff>0</xdr:rowOff>
    </xdr:from>
    <xdr:ext cx="1400175" cy="1476375"/>
    <xdr:pic>
      <xdr:nvPicPr>
        <xdr:cNvPr id="158" name="image429.jpg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151</xdr:row>
      <xdr:rowOff>0</xdr:rowOff>
    </xdr:from>
    <xdr:ext cx="1781175" cy="819150"/>
    <xdr:pic>
      <xdr:nvPicPr>
        <xdr:cNvPr id="159" name="image428.jpg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152</xdr:row>
      <xdr:rowOff>0</xdr:rowOff>
    </xdr:from>
    <xdr:ext cx="1781175" cy="819150"/>
    <xdr:pic>
      <xdr:nvPicPr>
        <xdr:cNvPr id="160" name="image430.jpg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153</xdr:row>
      <xdr:rowOff>0</xdr:rowOff>
    </xdr:from>
    <xdr:ext cx="1038225" cy="1476375"/>
    <xdr:pic>
      <xdr:nvPicPr>
        <xdr:cNvPr id="161" name="image418.jpg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154</xdr:row>
      <xdr:rowOff>0</xdr:rowOff>
    </xdr:from>
    <xdr:ext cx="1781175" cy="1304925"/>
    <xdr:pic>
      <xdr:nvPicPr>
        <xdr:cNvPr id="162" name="image426.png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155</xdr:row>
      <xdr:rowOff>0</xdr:rowOff>
    </xdr:from>
    <xdr:ext cx="1724025" cy="1476375"/>
    <xdr:pic>
      <xdr:nvPicPr>
        <xdr:cNvPr id="163" name="image433.jpg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156</xdr:row>
      <xdr:rowOff>0</xdr:rowOff>
    </xdr:from>
    <xdr:ext cx="1409700" cy="1476375"/>
    <xdr:pic>
      <xdr:nvPicPr>
        <xdr:cNvPr id="164" name="image440.jpg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157</xdr:row>
      <xdr:rowOff>0</xdr:rowOff>
    </xdr:from>
    <xdr:ext cx="1171575" cy="1476375"/>
    <xdr:pic>
      <xdr:nvPicPr>
        <xdr:cNvPr id="165" name="image436.jpg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158</xdr:row>
      <xdr:rowOff>0</xdr:rowOff>
    </xdr:from>
    <xdr:ext cx="171450" cy="200025"/>
    <xdr:pic>
      <xdr:nvPicPr>
        <xdr:cNvPr id="166" name="image441.jpg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159</xdr:row>
      <xdr:rowOff>0</xdr:rowOff>
    </xdr:from>
    <xdr:ext cx="1781175" cy="647700"/>
    <xdr:pic>
      <xdr:nvPicPr>
        <xdr:cNvPr id="167" name="image443.png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160</xdr:row>
      <xdr:rowOff>0</xdr:rowOff>
    </xdr:from>
    <xdr:ext cx="409575" cy="200025"/>
    <xdr:pic>
      <xdr:nvPicPr>
        <xdr:cNvPr id="168" name="image340.jpg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161</xdr:row>
      <xdr:rowOff>0</xdr:rowOff>
    </xdr:from>
    <xdr:ext cx="1171575" cy="1476375"/>
    <xdr:pic>
      <xdr:nvPicPr>
        <xdr:cNvPr id="169" name="image448.jpg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162</xdr:row>
      <xdr:rowOff>0</xdr:rowOff>
    </xdr:from>
    <xdr:ext cx="1514475" cy="1476375"/>
    <xdr:pic>
      <xdr:nvPicPr>
        <xdr:cNvPr id="170" name="image435.jpg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163</xdr:row>
      <xdr:rowOff>0</xdr:rowOff>
    </xdr:from>
    <xdr:ext cx="1104900" cy="1476375"/>
    <xdr:pic>
      <xdr:nvPicPr>
        <xdr:cNvPr id="171" name="image442.jpg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164</xdr:row>
      <xdr:rowOff>0</xdr:rowOff>
    </xdr:from>
    <xdr:ext cx="1781175" cy="1209675"/>
    <xdr:pic>
      <xdr:nvPicPr>
        <xdr:cNvPr id="172" name="image439.png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165</xdr:row>
      <xdr:rowOff>0</xdr:rowOff>
    </xdr:from>
    <xdr:ext cx="1781175" cy="1209675"/>
    <xdr:pic>
      <xdr:nvPicPr>
        <xdr:cNvPr id="173" name="image439.png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166</xdr:row>
      <xdr:rowOff>0</xdr:rowOff>
    </xdr:from>
    <xdr:ext cx="1781175" cy="1076325"/>
    <xdr:pic>
      <xdr:nvPicPr>
        <xdr:cNvPr id="174" name="image454.jpg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167</xdr:row>
      <xdr:rowOff>0</xdr:rowOff>
    </xdr:from>
    <xdr:ext cx="1781175" cy="1390650"/>
    <xdr:pic>
      <xdr:nvPicPr>
        <xdr:cNvPr id="175" name="image432.jpg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168</xdr:row>
      <xdr:rowOff>0</xdr:rowOff>
    </xdr:from>
    <xdr:ext cx="1781175" cy="657225"/>
    <xdr:pic>
      <xdr:nvPicPr>
        <xdr:cNvPr id="176" name="image451.jpg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169</xdr:row>
      <xdr:rowOff>0</xdr:rowOff>
    </xdr:from>
    <xdr:ext cx="1781175" cy="666750"/>
    <xdr:pic>
      <xdr:nvPicPr>
        <xdr:cNvPr id="177" name="image455.jpg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170</xdr:row>
      <xdr:rowOff>0</xdr:rowOff>
    </xdr:from>
    <xdr:ext cx="1781175" cy="1047750"/>
    <xdr:pic>
      <xdr:nvPicPr>
        <xdr:cNvPr id="178" name="image437.jpg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171</xdr:row>
      <xdr:rowOff>0</xdr:rowOff>
    </xdr:from>
    <xdr:ext cx="1057275" cy="1428750"/>
    <xdr:pic>
      <xdr:nvPicPr>
        <xdr:cNvPr id="179" name="image467.jpg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172</xdr:row>
      <xdr:rowOff>0</xdr:rowOff>
    </xdr:from>
    <xdr:ext cx="1781175" cy="1047750"/>
    <xdr:pic>
      <xdr:nvPicPr>
        <xdr:cNvPr id="180" name="image459.jpg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173</xdr:row>
      <xdr:rowOff>0</xdr:rowOff>
    </xdr:from>
    <xdr:ext cx="1781175" cy="1162050"/>
    <xdr:pic>
      <xdr:nvPicPr>
        <xdr:cNvPr id="181" name="image458.jpg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174</xdr:row>
      <xdr:rowOff>0</xdr:rowOff>
    </xdr:from>
    <xdr:ext cx="1781175" cy="781050"/>
    <xdr:pic>
      <xdr:nvPicPr>
        <xdr:cNvPr id="182" name="image445.jpg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175</xdr:row>
      <xdr:rowOff>0</xdr:rowOff>
    </xdr:from>
    <xdr:ext cx="1781175" cy="647700"/>
    <xdr:pic>
      <xdr:nvPicPr>
        <xdr:cNvPr id="183" name="image444.png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176</xdr:row>
      <xdr:rowOff>0</xdr:rowOff>
    </xdr:from>
    <xdr:ext cx="219075" cy="200025"/>
    <xdr:pic>
      <xdr:nvPicPr>
        <xdr:cNvPr id="184" name="image453.jpg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177</xdr:row>
      <xdr:rowOff>0</xdr:rowOff>
    </xdr:from>
    <xdr:ext cx="2438400" cy="819150"/>
    <xdr:pic>
      <xdr:nvPicPr>
        <xdr:cNvPr id="185" name="image386.jpg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178</xdr:row>
      <xdr:rowOff>0</xdr:rowOff>
    </xdr:from>
    <xdr:ext cx="1085850" cy="1428750"/>
    <xdr:pic>
      <xdr:nvPicPr>
        <xdr:cNvPr id="186" name="image438.jpg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179</xdr:row>
      <xdr:rowOff>0</xdr:rowOff>
    </xdr:from>
    <xdr:ext cx="2038350" cy="1428750"/>
    <xdr:pic>
      <xdr:nvPicPr>
        <xdr:cNvPr id="187" name="image468.jpg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180</xdr:row>
      <xdr:rowOff>0</xdr:rowOff>
    </xdr:from>
    <xdr:ext cx="1428750" cy="1428750"/>
    <xdr:pic>
      <xdr:nvPicPr>
        <xdr:cNvPr id="188" name="image471.jpg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181</xdr:row>
      <xdr:rowOff>0</xdr:rowOff>
    </xdr:from>
    <xdr:ext cx="1428750" cy="1428750"/>
    <xdr:pic>
      <xdr:nvPicPr>
        <xdr:cNvPr id="189" name="image477.jpg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182</xdr:row>
      <xdr:rowOff>0</xdr:rowOff>
    </xdr:from>
    <xdr:ext cx="2438400" cy="1219200"/>
    <xdr:pic>
      <xdr:nvPicPr>
        <xdr:cNvPr id="190" name="image425.jpg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183</xdr:row>
      <xdr:rowOff>0</xdr:rowOff>
    </xdr:from>
    <xdr:ext cx="2438400" cy="1295400"/>
    <xdr:pic>
      <xdr:nvPicPr>
        <xdr:cNvPr id="191" name="image449.jpg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184</xdr:row>
      <xdr:rowOff>0</xdr:rowOff>
    </xdr:from>
    <xdr:ext cx="1428750" cy="1428750"/>
    <xdr:pic>
      <xdr:nvPicPr>
        <xdr:cNvPr id="192" name="image476.jpg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187</xdr:row>
      <xdr:rowOff>0</xdr:rowOff>
    </xdr:from>
    <xdr:ext cx="2438400" cy="742950"/>
    <xdr:pic>
      <xdr:nvPicPr>
        <xdr:cNvPr id="193" name="image447.png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188</xdr:row>
      <xdr:rowOff>0</xdr:rowOff>
    </xdr:from>
    <xdr:ext cx="1962150" cy="1428750"/>
    <xdr:pic>
      <xdr:nvPicPr>
        <xdr:cNvPr id="194" name="image450.png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189</xdr:row>
      <xdr:rowOff>0</xdr:rowOff>
    </xdr:from>
    <xdr:ext cx="1381125" cy="1428750"/>
    <xdr:pic>
      <xdr:nvPicPr>
        <xdr:cNvPr id="195" name="image474.jpg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190</xdr:row>
      <xdr:rowOff>0</xdr:rowOff>
    </xdr:from>
    <xdr:ext cx="1714500" cy="1571625"/>
    <xdr:pic>
      <xdr:nvPicPr>
        <xdr:cNvPr id="196" name="image453.jpg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191</xdr:row>
      <xdr:rowOff>0</xdr:rowOff>
    </xdr:from>
    <xdr:ext cx="1685925" cy="1428750"/>
    <xdr:pic>
      <xdr:nvPicPr>
        <xdr:cNvPr id="197" name="image457.jpg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192</xdr:row>
      <xdr:rowOff>0</xdr:rowOff>
    </xdr:from>
    <xdr:ext cx="1628775" cy="1428750"/>
    <xdr:pic>
      <xdr:nvPicPr>
        <xdr:cNvPr id="198" name="image356.jpg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193</xdr:row>
      <xdr:rowOff>0</xdr:rowOff>
    </xdr:from>
    <xdr:ext cx="1085850" cy="1428750"/>
    <xdr:pic>
      <xdr:nvPicPr>
        <xdr:cNvPr id="199" name="image446.jpg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194</xdr:row>
      <xdr:rowOff>0</xdr:rowOff>
    </xdr:from>
    <xdr:ext cx="1257300" cy="1428750"/>
    <xdr:pic>
      <xdr:nvPicPr>
        <xdr:cNvPr id="200" name="image496.jpg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196</xdr:row>
      <xdr:rowOff>0</xdr:rowOff>
    </xdr:from>
    <xdr:ext cx="1476375" cy="1476375"/>
    <xdr:pic>
      <xdr:nvPicPr>
        <xdr:cNvPr id="201" name="image463.jpg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199</xdr:row>
      <xdr:rowOff>0</xdr:rowOff>
    </xdr:from>
    <xdr:ext cx="2438400" cy="1304925"/>
    <xdr:pic>
      <xdr:nvPicPr>
        <xdr:cNvPr id="202" name="image317.jpg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200</xdr:row>
      <xdr:rowOff>0</xdr:rowOff>
    </xdr:from>
    <xdr:ext cx="1562100" cy="1428750"/>
    <xdr:pic>
      <xdr:nvPicPr>
        <xdr:cNvPr id="203" name="image456.jpg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201</xdr:row>
      <xdr:rowOff>0</xdr:rowOff>
    </xdr:from>
    <xdr:ext cx="2438400" cy="819150"/>
    <xdr:pic>
      <xdr:nvPicPr>
        <xdr:cNvPr id="204" name="image460.jpg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202</xdr:row>
      <xdr:rowOff>0</xdr:rowOff>
    </xdr:from>
    <xdr:ext cx="2057400" cy="1428750"/>
    <xdr:pic>
      <xdr:nvPicPr>
        <xdr:cNvPr id="205" name="image478.jpg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203</xdr:row>
      <xdr:rowOff>0</xdr:rowOff>
    </xdr:from>
    <xdr:ext cx="981075" cy="1428750"/>
    <xdr:pic>
      <xdr:nvPicPr>
        <xdr:cNvPr id="206" name="image462.jpg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204</xdr:row>
      <xdr:rowOff>0</xdr:rowOff>
    </xdr:from>
    <xdr:ext cx="1285875" cy="1428750"/>
    <xdr:pic>
      <xdr:nvPicPr>
        <xdr:cNvPr id="207" name="image472.png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206</xdr:row>
      <xdr:rowOff>0</xdr:rowOff>
    </xdr:from>
    <xdr:ext cx="2438400" cy="1114425"/>
    <xdr:pic>
      <xdr:nvPicPr>
        <xdr:cNvPr id="208" name="image465.png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208</xdr:row>
      <xdr:rowOff>0</xdr:rowOff>
    </xdr:from>
    <xdr:ext cx="847725" cy="1428750"/>
    <xdr:pic>
      <xdr:nvPicPr>
        <xdr:cNvPr id="209" name="image466.jpg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209</xdr:row>
      <xdr:rowOff>0</xdr:rowOff>
    </xdr:from>
    <xdr:ext cx="1724025" cy="1428750"/>
    <xdr:pic>
      <xdr:nvPicPr>
        <xdr:cNvPr id="210" name="image480.jpg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210</xdr:row>
      <xdr:rowOff>0</xdr:rowOff>
    </xdr:from>
    <xdr:ext cx="2209800" cy="1428750"/>
    <xdr:pic>
      <xdr:nvPicPr>
        <xdr:cNvPr id="211" name="image461.jpg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211</xdr:row>
      <xdr:rowOff>0</xdr:rowOff>
    </xdr:from>
    <xdr:ext cx="2238375" cy="1428750"/>
    <xdr:pic>
      <xdr:nvPicPr>
        <xdr:cNvPr id="212" name="image489.jpg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212</xdr:row>
      <xdr:rowOff>0</xdr:rowOff>
    </xdr:from>
    <xdr:ext cx="1438275" cy="1428750"/>
    <xdr:pic>
      <xdr:nvPicPr>
        <xdr:cNvPr id="213" name="image469.jpg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213</xdr:row>
      <xdr:rowOff>0</xdr:rowOff>
    </xdr:from>
    <xdr:ext cx="2438400" cy="1409700"/>
    <xdr:pic>
      <xdr:nvPicPr>
        <xdr:cNvPr id="214" name="image464.png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214</xdr:row>
      <xdr:rowOff>0</xdr:rowOff>
    </xdr:from>
    <xdr:ext cx="942975" cy="1428750"/>
    <xdr:pic>
      <xdr:nvPicPr>
        <xdr:cNvPr id="215" name="image473.jpg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215</xdr:row>
      <xdr:rowOff>0</xdr:rowOff>
    </xdr:from>
    <xdr:ext cx="1447800" cy="1428750"/>
    <xdr:pic>
      <xdr:nvPicPr>
        <xdr:cNvPr id="216" name="image475.jpg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216</xdr:row>
      <xdr:rowOff>0</xdr:rowOff>
    </xdr:from>
    <xdr:ext cx="2438400" cy="819150"/>
    <xdr:pic>
      <xdr:nvPicPr>
        <xdr:cNvPr id="217" name="image470.jpg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217</xdr:row>
      <xdr:rowOff>0</xdr:rowOff>
    </xdr:from>
    <xdr:ext cx="2257425" cy="1428750"/>
    <xdr:pic>
      <xdr:nvPicPr>
        <xdr:cNvPr id="218" name="image483.png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218</xdr:row>
      <xdr:rowOff>0</xdr:rowOff>
    </xdr:from>
    <xdr:ext cx="1609725" cy="1428750"/>
    <xdr:pic>
      <xdr:nvPicPr>
        <xdr:cNvPr id="219" name="image481.jpg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219</xdr:row>
      <xdr:rowOff>0</xdr:rowOff>
    </xdr:from>
    <xdr:ext cx="1400175" cy="1238250"/>
    <xdr:pic>
      <xdr:nvPicPr>
        <xdr:cNvPr id="220" name="image485.jpg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220</xdr:row>
      <xdr:rowOff>0</xdr:rowOff>
    </xdr:from>
    <xdr:ext cx="2219325" cy="1428750"/>
    <xdr:pic>
      <xdr:nvPicPr>
        <xdr:cNvPr id="221" name="image512.jpg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221</xdr:row>
      <xdr:rowOff>0</xdr:rowOff>
    </xdr:from>
    <xdr:ext cx="180975" cy="190500"/>
    <xdr:pic>
      <xdr:nvPicPr>
        <xdr:cNvPr id="222" name="image484.jpg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222</xdr:row>
      <xdr:rowOff>0</xdr:rowOff>
    </xdr:from>
    <xdr:ext cx="2428875" cy="1419225"/>
    <xdr:pic>
      <xdr:nvPicPr>
        <xdr:cNvPr id="223" name="image479.png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223</xdr:row>
      <xdr:rowOff>0</xdr:rowOff>
    </xdr:from>
    <xdr:ext cx="2228850" cy="1428750"/>
    <xdr:pic>
      <xdr:nvPicPr>
        <xdr:cNvPr id="224" name="image488.png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224</xdr:row>
      <xdr:rowOff>0</xdr:rowOff>
    </xdr:from>
    <xdr:ext cx="1352550" cy="1428750"/>
    <xdr:pic>
      <xdr:nvPicPr>
        <xdr:cNvPr id="225" name="image484.jpg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225</xdr:row>
      <xdr:rowOff>0</xdr:rowOff>
    </xdr:from>
    <xdr:ext cx="2438400" cy="1095375"/>
    <xdr:pic>
      <xdr:nvPicPr>
        <xdr:cNvPr id="226" name="image486.jpg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226</xdr:row>
      <xdr:rowOff>0</xdr:rowOff>
    </xdr:from>
    <xdr:ext cx="2438400" cy="1066800"/>
    <xdr:pic>
      <xdr:nvPicPr>
        <xdr:cNvPr id="227" name="image487.jpg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227</xdr:row>
      <xdr:rowOff>0</xdr:rowOff>
    </xdr:from>
    <xdr:ext cx="1323975" cy="1428750"/>
    <xdr:pic>
      <xdr:nvPicPr>
        <xdr:cNvPr id="228" name="image517.jpg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228</xdr:row>
      <xdr:rowOff>0</xdr:rowOff>
    </xdr:from>
    <xdr:ext cx="2438400" cy="1181100"/>
    <xdr:pic>
      <xdr:nvPicPr>
        <xdr:cNvPr id="229" name="image340.jpg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229</xdr:row>
      <xdr:rowOff>0</xdr:rowOff>
    </xdr:from>
    <xdr:ext cx="1428750" cy="1428750"/>
    <xdr:pic>
      <xdr:nvPicPr>
        <xdr:cNvPr id="230" name="image497.jpg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231</xdr:row>
      <xdr:rowOff>0</xdr:rowOff>
    </xdr:from>
    <xdr:ext cx="1133475" cy="1428750"/>
    <xdr:pic>
      <xdr:nvPicPr>
        <xdr:cNvPr id="231" name="image329.jpg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232</xdr:row>
      <xdr:rowOff>0</xdr:rowOff>
    </xdr:from>
    <xdr:ext cx="1628775" cy="1428750"/>
    <xdr:pic>
      <xdr:nvPicPr>
        <xdr:cNvPr id="232" name="image356.jpg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233</xdr:row>
      <xdr:rowOff>0</xdr:rowOff>
    </xdr:from>
    <xdr:ext cx="1428750" cy="1428750"/>
    <xdr:pic>
      <xdr:nvPicPr>
        <xdr:cNvPr id="233" name="image343.jpg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234</xdr:row>
      <xdr:rowOff>0</xdr:rowOff>
    </xdr:from>
    <xdr:ext cx="2438400" cy="666750"/>
    <xdr:pic>
      <xdr:nvPicPr>
        <xdr:cNvPr id="234" name="image492.jpg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235</xdr:row>
      <xdr:rowOff>0</xdr:rowOff>
    </xdr:from>
    <xdr:ext cx="1133475" cy="1428750"/>
    <xdr:pic>
      <xdr:nvPicPr>
        <xdr:cNvPr id="235" name="image511.jpg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236</xdr:row>
      <xdr:rowOff>0</xdr:rowOff>
    </xdr:from>
    <xdr:ext cx="1276350" cy="1428750"/>
    <xdr:pic>
      <xdr:nvPicPr>
        <xdr:cNvPr id="236" name="image493.png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237</xdr:row>
      <xdr:rowOff>0</xdr:rowOff>
    </xdr:from>
    <xdr:ext cx="1066800" cy="1428750"/>
    <xdr:pic>
      <xdr:nvPicPr>
        <xdr:cNvPr id="237" name="image494.jpg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238</xdr:row>
      <xdr:rowOff>0</xdr:rowOff>
    </xdr:from>
    <xdr:ext cx="2047875" cy="1428750"/>
    <xdr:pic>
      <xdr:nvPicPr>
        <xdr:cNvPr id="238" name="image482.jpg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239</xdr:row>
      <xdr:rowOff>0</xdr:rowOff>
    </xdr:from>
    <xdr:ext cx="2047875" cy="1428750"/>
    <xdr:pic>
      <xdr:nvPicPr>
        <xdr:cNvPr id="239" name="image482.jpg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240</xdr:row>
      <xdr:rowOff>0</xdr:rowOff>
    </xdr:from>
    <xdr:ext cx="2438400" cy="1371600"/>
    <xdr:pic>
      <xdr:nvPicPr>
        <xdr:cNvPr id="240" name="image491.jpg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241</xdr:row>
      <xdr:rowOff>0</xdr:rowOff>
    </xdr:from>
    <xdr:ext cx="2438400" cy="1371600"/>
    <xdr:pic>
      <xdr:nvPicPr>
        <xdr:cNvPr id="241" name="image490.jpg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242</xdr:row>
      <xdr:rowOff>0</xdr:rowOff>
    </xdr:from>
    <xdr:ext cx="2438400" cy="1200150"/>
    <xdr:pic>
      <xdr:nvPicPr>
        <xdr:cNvPr id="242" name="image502.png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243</xdr:row>
      <xdr:rowOff>0</xdr:rowOff>
    </xdr:from>
    <xdr:ext cx="1133475" cy="1428750"/>
    <xdr:pic>
      <xdr:nvPicPr>
        <xdr:cNvPr id="243" name="image500.jpg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244</xdr:row>
      <xdr:rowOff>0</xdr:rowOff>
    </xdr:from>
    <xdr:ext cx="2438400" cy="904875"/>
    <xdr:pic>
      <xdr:nvPicPr>
        <xdr:cNvPr id="244" name="image337.jpg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244</xdr:row>
      <xdr:rowOff>0</xdr:rowOff>
    </xdr:from>
    <xdr:ext cx="962025" cy="514350"/>
    <xdr:pic>
      <xdr:nvPicPr>
        <xdr:cNvPr id="245" name="image505.jpg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245</xdr:row>
      <xdr:rowOff>0</xdr:rowOff>
    </xdr:from>
    <xdr:ext cx="2438400" cy="1295400"/>
    <xdr:pic>
      <xdr:nvPicPr>
        <xdr:cNvPr id="246" name="image495.jpg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246</xdr:row>
      <xdr:rowOff>0</xdr:rowOff>
    </xdr:from>
    <xdr:ext cx="2438400" cy="1352550"/>
    <xdr:pic>
      <xdr:nvPicPr>
        <xdr:cNvPr id="247" name="image529.jpg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247</xdr:row>
      <xdr:rowOff>0</xdr:rowOff>
    </xdr:from>
    <xdr:ext cx="1495425" cy="1428750"/>
    <xdr:pic>
      <xdr:nvPicPr>
        <xdr:cNvPr id="248" name="image501.jpg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248</xdr:row>
      <xdr:rowOff>0</xdr:rowOff>
    </xdr:from>
    <xdr:ext cx="933450" cy="1428750"/>
    <xdr:pic>
      <xdr:nvPicPr>
        <xdr:cNvPr id="249" name="image266.png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249</xdr:row>
      <xdr:rowOff>0</xdr:rowOff>
    </xdr:from>
    <xdr:ext cx="2438400" cy="895350"/>
    <xdr:pic>
      <xdr:nvPicPr>
        <xdr:cNvPr id="250" name="image415.jpg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251</xdr:row>
      <xdr:rowOff>0</xdr:rowOff>
    </xdr:from>
    <xdr:ext cx="933450" cy="1428750"/>
    <xdr:pic>
      <xdr:nvPicPr>
        <xdr:cNvPr id="251" name="image61.jpg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252</xdr:row>
      <xdr:rowOff>0</xdr:rowOff>
    </xdr:from>
    <xdr:ext cx="1200150" cy="1428750"/>
    <xdr:pic>
      <xdr:nvPicPr>
        <xdr:cNvPr id="252" name="image423.jpg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253</xdr:row>
      <xdr:rowOff>0</xdr:rowOff>
    </xdr:from>
    <xdr:ext cx="1685925" cy="1152525"/>
    <xdr:pic>
      <xdr:nvPicPr>
        <xdr:cNvPr id="253" name="image507.jpg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254</xdr:row>
      <xdr:rowOff>0</xdr:rowOff>
    </xdr:from>
    <xdr:ext cx="1962150" cy="1371600"/>
    <xdr:pic>
      <xdr:nvPicPr>
        <xdr:cNvPr id="254" name="image504.jpg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255</xdr:row>
      <xdr:rowOff>0</xdr:rowOff>
    </xdr:from>
    <xdr:ext cx="1647825" cy="1428750"/>
    <xdr:pic>
      <xdr:nvPicPr>
        <xdr:cNvPr id="255" name="image513.jpg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256</xdr:row>
      <xdr:rowOff>0</xdr:rowOff>
    </xdr:from>
    <xdr:ext cx="1619250" cy="1504950"/>
    <xdr:pic>
      <xdr:nvPicPr>
        <xdr:cNvPr id="256" name="image503.jpg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257</xdr:row>
      <xdr:rowOff>0</xdr:rowOff>
    </xdr:from>
    <xdr:ext cx="2371725" cy="1428750"/>
    <xdr:pic>
      <xdr:nvPicPr>
        <xdr:cNvPr id="257" name="image499.png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258</xdr:row>
      <xdr:rowOff>0</xdr:rowOff>
    </xdr:from>
    <xdr:ext cx="1085850" cy="1428750"/>
    <xdr:pic>
      <xdr:nvPicPr>
        <xdr:cNvPr id="258" name="image510.jpg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260</xdr:row>
      <xdr:rowOff>0</xdr:rowOff>
    </xdr:from>
    <xdr:ext cx="2438400" cy="1400175"/>
    <xdr:pic>
      <xdr:nvPicPr>
        <xdr:cNvPr id="259" name="image514.jpg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262</xdr:row>
      <xdr:rowOff>0</xdr:rowOff>
    </xdr:from>
    <xdr:ext cx="2295525" cy="1428750"/>
    <xdr:pic>
      <xdr:nvPicPr>
        <xdr:cNvPr id="260" name="image535.jpg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263</xdr:row>
      <xdr:rowOff>0</xdr:rowOff>
    </xdr:from>
    <xdr:ext cx="2438400" cy="904875"/>
    <xdr:pic>
      <xdr:nvPicPr>
        <xdr:cNvPr id="261" name="image337.jpg">
          <a:extLst>
            <a:ext uri="{FF2B5EF4-FFF2-40B4-BE49-F238E27FC236}">
              <a16:creationId xmlns:a16="http://schemas.microsoft.com/office/drawing/2014/main" id="{00000000-0008-0000-0100-00000501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264</xdr:row>
      <xdr:rowOff>0</xdr:rowOff>
    </xdr:from>
    <xdr:ext cx="1581150" cy="1428750"/>
    <xdr:pic>
      <xdr:nvPicPr>
        <xdr:cNvPr id="262" name="image508.jpg">
          <a:extLst>
            <a:ext uri="{FF2B5EF4-FFF2-40B4-BE49-F238E27FC236}">
              <a16:creationId xmlns:a16="http://schemas.microsoft.com/office/drawing/2014/main" id="{00000000-0008-0000-0100-00000601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265</xdr:row>
      <xdr:rowOff>0</xdr:rowOff>
    </xdr:from>
    <xdr:ext cx="800100" cy="1428750"/>
    <xdr:pic>
      <xdr:nvPicPr>
        <xdr:cNvPr id="263" name="image509.jpg">
          <a:extLst>
            <a:ext uri="{FF2B5EF4-FFF2-40B4-BE49-F238E27FC236}">
              <a16:creationId xmlns:a16="http://schemas.microsoft.com/office/drawing/2014/main" id="{00000000-0008-0000-0100-00000701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266</xdr:row>
      <xdr:rowOff>0</xdr:rowOff>
    </xdr:from>
    <xdr:ext cx="1628775" cy="1428750"/>
    <xdr:pic>
      <xdr:nvPicPr>
        <xdr:cNvPr id="264" name="image356.jpg">
          <a:extLst>
            <a:ext uri="{FF2B5EF4-FFF2-40B4-BE49-F238E27FC236}">
              <a16:creationId xmlns:a16="http://schemas.microsoft.com/office/drawing/2014/main" id="{00000000-0008-0000-0100-00000801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269</xdr:row>
      <xdr:rowOff>0</xdr:rowOff>
    </xdr:from>
    <xdr:ext cx="2409825" cy="1428750"/>
    <xdr:pic>
      <xdr:nvPicPr>
        <xdr:cNvPr id="265" name="image520.jpg">
          <a:extLst>
            <a:ext uri="{FF2B5EF4-FFF2-40B4-BE49-F238E27FC236}">
              <a16:creationId xmlns:a16="http://schemas.microsoft.com/office/drawing/2014/main" id="{00000000-0008-0000-0100-00000901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270</xdr:row>
      <xdr:rowOff>0</xdr:rowOff>
    </xdr:from>
    <xdr:ext cx="1038225" cy="1428750"/>
    <xdr:pic>
      <xdr:nvPicPr>
        <xdr:cNvPr id="266" name="image518.png">
          <a:extLst>
            <a:ext uri="{FF2B5EF4-FFF2-40B4-BE49-F238E27FC236}">
              <a16:creationId xmlns:a16="http://schemas.microsoft.com/office/drawing/2014/main" id="{00000000-0008-0000-0100-00000A01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271</xdr:row>
      <xdr:rowOff>0</xdr:rowOff>
    </xdr:from>
    <xdr:ext cx="2438400" cy="1200150"/>
    <xdr:pic>
      <xdr:nvPicPr>
        <xdr:cNvPr id="267" name="image498.jpg">
          <a:extLst>
            <a:ext uri="{FF2B5EF4-FFF2-40B4-BE49-F238E27FC236}">
              <a16:creationId xmlns:a16="http://schemas.microsoft.com/office/drawing/2014/main" id="{00000000-0008-0000-0100-00000B01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274</xdr:row>
      <xdr:rowOff>0</xdr:rowOff>
    </xdr:from>
    <xdr:ext cx="371475" cy="200025"/>
    <xdr:pic>
      <xdr:nvPicPr>
        <xdr:cNvPr id="268" name="image516.png" title="Image">
          <a:extLst>
            <a:ext uri="{FF2B5EF4-FFF2-40B4-BE49-F238E27FC236}">
              <a16:creationId xmlns:a16="http://schemas.microsoft.com/office/drawing/2014/main" id="{00000000-0008-0000-0100-00000C01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275</xdr:row>
      <xdr:rowOff>0</xdr:rowOff>
    </xdr:from>
    <xdr:ext cx="352425" cy="133350"/>
    <xdr:pic>
      <xdr:nvPicPr>
        <xdr:cNvPr id="269" name="image540.jpg">
          <a:extLst>
            <a:ext uri="{FF2B5EF4-FFF2-40B4-BE49-F238E27FC236}">
              <a16:creationId xmlns:a16="http://schemas.microsoft.com/office/drawing/2014/main" id="{00000000-0008-0000-0100-00000D01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277</xdr:row>
      <xdr:rowOff>0</xdr:rowOff>
    </xdr:from>
    <xdr:ext cx="352425" cy="123825"/>
    <xdr:pic>
      <xdr:nvPicPr>
        <xdr:cNvPr id="270" name="image415.jpg">
          <a:extLst>
            <a:ext uri="{FF2B5EF4-FFF2-40B4-BE49-F238E27FC236}">
              <a16:creationId xmlns:a16="http://schemas.microsoft.com/office/drawing/2014/main" id="{00000000-0008-0000-0100-00000E01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278</xdr:row>
      <xdr:rowOff>0</xdr:rowOff>
    </xdr:from>
    <xdr:ext cx="142875" cy="200025"/>
    <xdr:pic>
      <xdr:nvPicPr>
        <xdr:cNvPr id="271" name="image519.jpg">
          <a:extLst>
            <a:ext uri="{FF2B5EF4-FFF2-40B4-BE49-F238E27FC236}">
              <a16:creationId xmlns:a16="http://schemas.microsoft.com/office/drawing/2014/main" id="{00000000-0008-0000-0100-00000F01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279</xdr:row>
      <xdr:rowOff>0</xdr:rowOff>
    </xdr:from>
    <xdr:ext cx="352425" cy="171450"/>
    <xdr:pic>
      <xdr:nvPicPr>
        <xdr:cNvPr id="272" name="image506.jpg">
          <a:extLst>
            <a:ext uri="{FF2B5EF4-FFF2-40B4-BE49-F238E27FC236}">
              <a16:creationId xmlns:a16="http://schemas.microsoft.com/office/drawing/2014/main" id="{00000000-0008-0000-0100-00001001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280</xdr:row>
      <xdr:rowOff>0</xdr:rowOff>
    </xdr:from>
    <xdr:ext cx="133350" cy="200025"/>
    <xdr:pic>
      <xdr:nvPicPr>
        <xdr:cNvPr id="273" name="image515.jpg">
          <a:extLst>
            <a:ext uri="{FF2B5EF4-FFF2-40B4-BE49-F238E27FC236}">
              <a16:creationId xmlns:a16="http://schemas.microsoft.com/office/drawing/2014/main" id="{00000000-0008-0000-0100-00001101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281</xdr:row>
      <xdr:rowOff>0</xdr:rowOff>
    </xdr:from>
    <xdr:ext cx="152400" cy="200025"/>
    <xdr:pic>
      <xdr:nvPicPr>
        <xdr:cNvPr id="274" name="image521.jpg">
          <a:extLst>
            <a:ext uri="{FF2B5EF4-FFF2-40B4-BE49-F238E27FC236}">
              <a16:creationId xmlns:a16="http://schemas.microsoft.com/office/drawing/2014/main" id="{00000000-0008-0000-0100-00001201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282</xdr:row>
      <xdr:rowOff>0</xdr:rowOff>
    </xdr:from>
    <xdr:ext cx="209550" cy="200025"/>
    <xdr:pic>
      <xdr:nvPicPr>
        <xdr:cNvPr id="275" name="image501.jpg">
          <a:extLst>
            <a:ext uri="{FF2B5EF4-FFF2-40B4-BE49-F238E27FC236}">
              <a16:creationId xmlns:a16="http://schemas.microsoft.com/office/drawing/2014/main" id="{00000000-0008-0000-0100-00001301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283</xdr:row>
      <xdr:rowOff>0</xdr:rowOff>
    </xdr:from>
    <xdr:ext cx="285750" cy="200025"/>
    <xdr:pic>
      <xdr:nvPicPr>
        <xdr:cNvPr id="276" name="image522.png">
          <a:extLst>
            <a:ext uri="{FF2B5EF4-FFF2-40B4-BE49-F238E27FC236}">
              <a16:creationId xmlns:a16="http://schemas.microsoft.com/office/drawing/2014/main" id="{00000000-0008-0000-0100-00001401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284</xdr:row>
      <xdr:rowOff>0</xdr:rowOff>
    </xdr:from>
    <xdr:ext cx="266700" cy="200025"/>
    <xdr:pic>
      <xdr:nvPicPr>
        <xdr:cNvPr id="277" name="image530.jpg">
          <a:extLst>
            <a:ext uri="{FF2B5EF4-FFF2-40B4-BE49-F238E27FC236}">
              <a16:creationId xmlns:a16="http://schemas.microsoft.com/office/drawing/2014/main" id="{00000000-0008-0000-0100-00001501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285</xdr:row>
      <xdr:rowOff>0</xdr:rowOff>
    </xdr:from>
    <xdr:ext cx="314325" cy="200025"/>
    <xdr:pic>
      <xdr:nvPicPr>
        <xdr:cNvPr id="278" name="image531.jpg">
          <a:extLst>
            <a:ext uri="{FF2B5EF4-FFF2-40B4-BE49-F238E27FC236}">
              <a16:creationId xmlns:a16="http://schemas.microsoft.com/office/drawing/2014/main" id="{00000000-0008-0000-0100-00001601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286</xdr:row>
      <xdr:rowOff>0</xdr:rowOff>
    </xdr:from>
    <xdr:ext cx="152400" cy="200025"/>
    <xdr:pic>
      <xdr:nvPicPr>
        <xdr:cNvPr id="279" name="image329.jpg">
          <a:extLst>
            <a:ext uri="{FF2B5EF4-FFF2-40B4-BE49-F238E27FC236}">
              <a16:creationId xmlns:a16="http://schemas.microsoft.com/office/drawing/2014/main" id="{00000000-0008-0000-0100-00001701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287</xdr:row>
      <xdr:rowOff>0</xdr:rowOff>
    </xdr:from>
    <xdr:ext cx="352425" cy="161925"/>
    <xdr:pic>
      <xdr:nvPicPr>
        <xdr:cNvPr id="280" name="image340.jpg">
          <a:extLst>
            <a:ext uri="{FF2B5EF4-FFF2-40B4-BE49-F238E27FC236}">
              <a16:creationId xmlns:a16="http://schemas.microsoft.com/office/drawing/2014/main" id="{00000000-0008-0000-0100-00001801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288</xdr:row>
      <xdr:rowOff>0</xdr:rowOff>
    </xdr:from>
    <xdr:ext cx="200025" cy="200025"/>
    <xdr:pic>
      <xdr:nvPicPr>
        <xdr:cNvPr id="281" name="image527.png">
          <a:extLst>
            <a:ext uri="{FF2B5EF4-FFF2-40B4-BE49-F238E27FC236}">
              <a16:creationId xmlns:a16="http://schemas.microsoft.com/office/drawing/2014/main" id="{00000000-0008-0000-0100-00001901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289</xdr:row>
      <xdr:rowOff>0</xdr:rowOff>
    </xdr:from>
    <xdr:ext cx="342900" cy="200025"/>
    <xdr:pic>
      <xdr:nvPicPr>
        <xdr:cNvPr id="282" name="image532.jpg">
          <a:extLst>
            <a:ext uri="{FF2B5EF4-FFF2-40B4-BE49-F238E27FC236}">
              <a16:creationId xmlns:a16="http://schemas.microsoft.com/office/drawing/2014/main" id="{00000000-0008-0000-0100-00001A01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290</xdr:row>
      <xdr:rowOff>0</xdr:rowOff>
    </xdr:from>
    <xdr:ext cx="180975" cy="190500"/>
    <xdr:pic>
      <xdr:nvPicPr>
        <xdr:cNvPr id="283" name="image524.png" title="Image">
          <a:extLst>
            <a:ext uri="{FF2B5EF4-FFF2-40B4-BE49-F238E27FC236}">
              <a16:creationId xmlns:a16="http://schemas.microsoft.com/office/drawing/2014/main" id="{00000000-0008-0000-0100-00001B01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291</xdr:row>
      <xdr:rowOff>0</xdr:rowOff>
    </xdr:from>
    <xdr:ext cx="180975" cy="190500"/>
    <xdr:pic>
      <xdr:nvPicPr>
        <xdr:cNvPr id="284" name="image523.png" title="Image">
          <a:extLst>
            <a:ext uri="{FF2B5EF4-FFF2-40B4-BE49-F238E27FC236}">
              <a16:creationId xmlns:a16="http://schemas.microsoft.com/office/drawing/2014/main" id="{00000000-0008-0000-0100-00001C01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292</xdr:row>
      <xdr:rowOff>0</xdr:rowOff>
    </xdr:from>
    <xdr:ext cx="304800" cy="200025"/>
    <xdr:pic>
      <xdr:nvPicPr>
        <xdr:cNvPr id="285" name="image536.jpg">
          <a:extLst>
            <a:ext uri="{FF2B5EF4-FFF2-40B4-BE49-F238E27FC236}">
              <a16:creationId xmlns:a16="http://schemas.microsoft.com/office/drawing/2014/main" id="{00000000-0008-0000-0100-00001D01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293</xdr:row>
      <xdr:rowOff>0</xdr:rowOff>
    </xdr:from>
    <xdr:ext cx="342900" cy="200025"/>
    <xdr:pic>
      <xdr:nvPicPr>
        <xdr:cNvPr id="286" name="image543.png">
          <a:extLst>
            <a:ext uri="{FF2B5EF4-FFF2-40B4-BE49-F238E27FC236}">
              <a16:creationId xmlns:a16="http://schemas.microsoft.com/office/drawing/2014/main" id="{00000000-0008-0000-0100-00001E010000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294</xdr:row>
      <xdr:rowOff>0</xdr:rowOff>
    </xdr:from>
    <xdr:ext cx="219075" cy="200025"/>
    <xdr:pic>
      <xdr:nvPicPr>
        <xdr:cNvPr id="287" name="image123.png">
          <a:extLst>
            <a:ext uri="{FF2B5EF4-FFF2-40B4-BE49-F238E27FC236}">
              <a16:creationId xmlns:a16="http://schemas.microsoft.com/office/drawing/2014/main" id="{00000000-0008-0000-0100-00001F010000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295</xdr:row>
      <xdr:rowOff>0</xdr:rowOff>
    </xdr:from>
    <xdr:ext cx="228600" cy="200025"/>
    <xdr:pic>
      <xdr:nvPicPr>
        <xdr:cNvPr id="288" name="image126.png">
          <a:extLst>
            <a:ext uri="{FF2B5EF4-FFF2-40B4-BE49-F238E27FC236}">
              <a16:creationId xmlns:a16="http://schemas.microsoft.com/office/drawing/2014/main" id="{00000000-0008-0000-0100-000020010000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296</xdr:row>
      <xdr:rowOff>0</xdr:rowOff>
    </xdr:from>
    <xdr:ext cx="257175" cy="200025"/>
    <xdr:pic>
      <xdr:nvPicPr>
        <xdr:cNvPr id="289" name="image525.jpg">
          <a:extLst>
            <a:ext uri="{FF2B5EF4-FFF2-40B4-BE49-F238E27FC236}">
              <a16:creationId xmlns:a16="http://schemas.microsoft.com/office/drawing/2014/main" id="{00000000-0008-0000-0100-000021010000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297</xdr:row>
      <xdr:rowOff>0</xdr:rowOff>
    </xdr:from>
    <xdr:ext cx="114300" cy="200025"/>
    <xdr:pic>
      <xdr:nvPicPr>
        <xdr:cNvPr id="290" name="image539.jpg">
          <a:extLst>
            <a:ext uri="{FF2B5EF4-FFF2-40B4-BE49-F238E27FC236}">
              <a16:creationId xmlns:a16="http://schemas.microsoft.com/office/drawing/2014/main" id="{00000000-0008-0000-0100-000022010000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298</xdr:row>
      <xdr:rowOff>0</xdr:rowOff>
    </xdr:from>
    <xdr:ext cx="304800" cy="200025"/>
    <xdr:pic>
      <xdr:nvPicPr>
        <xdr:cNvPr id="291" name="image537.jpg">
          <a:extLst>
            <a:ext uri="{FF2B5EF4-FFF2-40B4-BE49-F238E27FC236}">
              <a16:creationId xmlns:a16="http://schemas.microsoft.com/office/drawing/2014/main" id="{00000000-0008-0000-0100-000023010000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299</xdr:row>
      <xdr:rowOff>0</xdr:rowOff>
    </xdr:from>
    <xdr:ext cx="314325" cy="200025"/>
    <xdr:pic>
      <xdr:nvPicPr>
        <xdr:cNvPr id="292" name="image528.png">
          <a:extLst>
            <a:ext uri="{FF2B5EF4-FFF2-40B4-BE49-F238E27FC236}">
              <a16:creationId xmlns:a16="http://schemas.microsoft.com/office/drawing/2014/main" id="{00000000-0008-0000-0100-00002401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300</xdr:row>
      <xdr:rowOff>0</xdr:rowOff>
    </xdr:from>
    <xdr:ext cx="352425" cy="361950"/>
    <xdr:pic>
      <xdr:nvPicPr>
        <xdr:cNvPr id="293" name="image533.png" title="Image">
          <a:extLst>
            <a:ext uri="{FF2B5EF4-FFF2-40B4-BE49-F238E27FC236}">
              <a16:creationId xmlns:a16="http://schemas.microsoft.com/office/drawing/2014/main" id="{00000000-0008-0000-0100-000025010000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301</xdr:row>
      <xdr:rowOff>0</xdr:rowOff>
    </xdr:from>
    <xdr:ext cx="200025" cy="200025"/>
    <xdr:pic>
      <xdr:nvPicPr>
        <xdr:cNvPr id="294" name="image526.png">
          <a:extLst>
            <a:ext uri="{FF2B5EF4-FFF2-40B4-BE49-F238E27FC236}">
              <a16:creationId xmlns:a16="http://schemas.microsoft.com/office/drawing/2014/main" id="{00000000-0008-0000-0100-000026010000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302</xdr:row>
      <xdr:rowOff>0</xdr:rowOff>
    </xdr:from>
    <xdr:ext cx="352425" cy="171450"/>
    <xdr:pic>
      <xdr:nvPicPr>
        <xdr:cNvPr id="295" name="image549.jpg">
          <a:extLst>
            <a:ext uri="{FF2B5EF4-FFF2-40B4-BE49-F238E27FC236}">
              <a16:creationId xmlns:a16="http://schemas.microsoft.com/office/drawing/2014/main" id="{00000000-0008-0000-0100-000027010000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303</xdr:row>
      <xdr:rowOff>0</xdr:rowOff>
    </xdr:from>
    <xdr:ext cx="266700" cy="200025"/>
    <xdr:pic>
      <xdr:nvPicPr>
        <xdr:cNvPr id="296" name="image544.png" title="Image">
          <a:extLst>
            <a:ext uri="{FF2B5EF4-FFF2-40B4-BE49-F238E27FC236}">
              <a16:creationId xmlns:a16="http://schemas.microsoft.com/office/drawing/2014/main" id="{00000000-0008-0000-0100-00002801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304</xdr:row>
      <xdr:rowOff>0</xdr:rowOff>
    </xdr:from>
    <xdr:ext cx="266700" cy="200025"/>
    <xdr:pic>
      <xdr:nvPicPr>
        <xdr:cNvPr id="297" name="image550.png" title="Image">
          <a:extLst>
            <a:ext uri="{FF2B5EF4-FFF2-40B4-BE49-F238E27FC236}">
              <a16:creationId xmlns:a16="http://schemas.microsoft.com/office/drawing/2014/main" id="{00000000-0008-0000-0100-00002901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142875</xdr:colOff>
      <xdr:row>7</xdr:row>
      <xdr:rowOff>66675</xdr:rowOff>
    </xdr:from>
    <xdr:ext cx="1171575" cy="1209675"/>
    <xdr:pic>
      <xdr:nvPicPr>
        <xdr:cNvPr id="2" name="image541.png" title="Imagem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</xdr:colOff>
      <xdr:row>1</xdr:row>
      <xdr:rowOff>257175</xdr:rowOff>
    </xdr:from>
    <xdr:ext cx="1314450" cy="885825"/>
    <xdr:pic>
      <xdr:nvPicPr>
        <xdr:cNvPr id="3" name="image538.png" title="Imagem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0</xdr:row>
      <xdr:rowOff>0</xdr:rowOff>
    </xdr:from>
    <xdr:ext cx="1476375" cy="714375"/>
    <xdr:pic>
      <xdr:nvPicPr>
        <xdr:cNvPr id="4" name="image389.jp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285875" cy="1362075"/>
    <xdr:pic>
      <xdr:nvPicPr>
        <xdr:cNvPr id="5" name="image73.jp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428750" cy="1428750"/>
    <xdr:pic>
      <xdr:nvPicPr>
        <xdr:cNvPr id="6" name="image471.jp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038225" cy="1362075"/>
    <xdr:pic>
      <xdr:nvPicPr>
        <xdr:cNvPr id="7" name="image58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04900" cy="1362075"/>
    <xdr:pic>
      <xdr:nvPicPr>
        <xdr:cNvPr id="8" name="image56.jp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362075" cy="1362075"/>
    <xdr:pic>
      <xdr:nvPicPr>
        <xdr:cNvPr id="9" name="image60.jp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476375" cy="1085850"/>
    <xdr:pic>
      <xdr:nvPicPr>
        <xdr:cNvPr id="10" name="image264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476375" cy="1085850"/>
    <xdr:pic>
      <xdr:nvPicPr>
        <xdr:cNvPr id="11" name="image260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476375" cy="990600"/>
    <xdr:pic>
      <xdr:nvPicPr>
        <xdr:cNvPr id="12" name="image118.jp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343025" cy="1362075"/>
    <xdr:pic>
      <xdr:nvPicPr>
        <xdr:cNvPr id="13" name="image542.jp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476375" cy="1238250"/>
    <xdr:pic>
      <xdr:nvPicPr>
        <xdr:cNvPr id="14" name="image180.jp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1476375" cy="1219200"/>
    <xdr:pic>
      <xdr:nvPicPr>
        <xdr:cNvPr id="15" name="image551.jp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476375" cy="733425"/>
    <xdr:pic>
      <xdr:nvPicPr>
        <xdr:cNvPr id="16" name="image24.jp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1476375" cy="790575"/>
    <xdr:pic>
      <xdr:nvPicPr>
        <xdr:cNvPr id="17" name="image31.jp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476375" cy="1381125"/>
    <xdr:pic>
      <xdr:nvPicPr>
        <xdr:cNvPr id="18" name="image127.pn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476375" cy="1371600"/>
    <xdr:pic>
      <xdr:nvPicPr>
        <xdr:cNvPr id="19" name="image143.pn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476375" cy="1085850"/>
    <xdr:pic>
      <xdr:nvPicPr>
        <xdr:cNvPr id="20" name="image165.pn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428750" cy="1428750"/>
    <xdr:pic>
      <xdr:nvPicPr>
        <xdr:cNvPr id="21" name="image227.jp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1238250" cy="1428750"/>
    <xdr:pic>
      <xdr:nvPicPr>
        <xdr:cNvPr id="22" name="image197.jp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1476375" cy="1085850"/>
    <xdr:pic>
      <xdr:nvPicPr>
        <xdr:cNvPr id="23" name="image264.png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1476375" cy="1219200"/>
    <xdr:pic>
      <xdr:nvPicPr>
        <xdr:cNvPr id="24" name="image559.jpg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1476375" cy="285750"/>
    <xdr:pic>
      <xdr:nvPicPr>
        <xdr:cNvPr id="25" name="image238.jpg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1476375" cy="914400"/>
    <xdr:pic>
      <xdr:nvPicPr>
        <xdr:cNvPr id="26" name="image535.jpg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1428750" cy="1428750"/>
    <xdr:pic>
      <xdr:nvPicPr>
        <xdr:cNvPr id="27" name="image251.jpg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1428750" cy="1428750"/>
    <xdr:pic>
      <xdr:nvPicPr>
        <xdr:cNvPr id="28" name="image250.jpg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200025</xdr:colOff>
      <xdr:row>3</xdr:row>
      <xdr:rowOff>228600</xdr:rowOff>
    </xdr:from>
    <xdr:ext cx="1219200" cy="933450"/>
    <xdr:pic>
      <xdr:nvPicPr>
        <xdr:cNvPr id="2" name="image4.png" title="Imagem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8</xdr:row>
      <xdr:rowOff>438150</xdr:rowOff>
    </xdr:from>
    <xdr:ext cx="1457325" cy="542925"/>
    <xdr:pic>
      <xdr:nvPicPr>
        <xdr:cNvPr id="3" name="image295.png" title="Imagem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9</xdr:row>
      <xdr:rowOff>38100</xdr:rowOff>
    </xdr:from>
    <xdr:ext cx="1285875" cy="1333500"/>
    <xdr:pic>
      <xdr:nvPicPr>
        <xdr:cNvPr id="4" name="image307.png" title="Imagem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11</xdr:row>
      <xdr:rowOff>47625</xdr:rowOff>
    </xdr:from>
    <xdr:ext cx="981075" cy="1333500"/>
    <xdr:pic>
      <xdr:nvPicPr>
        <xdr:cNvPr id="5" name="image282.png" title="Imagem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12</xdr:row>
      <xdr:rowOff>38100</xdr:rowOff>
    </xdr:from>
    <xdr:ext cx="981075" cy="1295400"/>
    <xdr:pic>
      <xdr:nvPicPr>
        <xdr:cNvPr id="6" name="image292.png" title="Imagem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1581150" cy="1162050"/>
    <xdr:pic>
      <xdr:nvPicPr>
        <xdr:cNvPr id="7" name="image545.jp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581150" cy="1162050"/>
    <xdr:pic>
      <xdr:nvPicPr>
        <xdr:cNvPr id="8" name="image545.jp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581150" cy="1095375"/>
    <xdr:pic>
      <xdr:nvPicPr>
        <xdr:cNvPr id="9" name="image482.jp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581150" cy="762000"/>
    <xdr:pic>
      <xdr:nvPicPr>
        <xdr:cNvPr id="10" name="image340.jp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581150" cy="762000"/>
    <xdr:pic>
      <xdr:nvPicPr>
        <xdr:cNvPr id="11" name="image340.jpg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581150" cy="762000"/>
    <xdr:pic>
      <xdr:nvPicPr>
        <xdr:cNvPr id="12" name="image340.jpg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581150" cy="847725"/>
    <xdr:pic>
      <xdr:nvPicPr>
        <xdr:cNvPr id="13" name="image317.jp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114300</xdr:colOff>
      <xdr:row>13</xdr:row>
      <xdr:rowOff>28575</xdr:rowOff>
    </xdr:from>
    <xdr:ext cx="1285875" cy="1333500"/>
    <xdr:pic>
      <xdr:nvPicPr>
        <xdr:cNvPr id="2" name="image307.png" title="Imagem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</xdr:colOff>
      <xdr:row>15</xdr:row>
      <xdr:rowOff>200025</xdr:rowOff>
    </xdr:from>
    <xdr:ext cx="1381125" cy="1066800"/>
    <xdr:pic>
      <xdr:nvPicPr>
        <xdr:cNvPr id="3" name="image553.png" title="Imagem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</xdr:colOff>
      <xdr:row>14</xdr:row>
      <xdr:rowOff>38100</xdr:rowOff>
    </xdr:from>
    <xdr:ext cx="1609725" cy="1295400"/>
    <xdr:pic>
      <xdr:nvPicPr>
        <xdr:cNvPr id="4" name="image546.jpg" title="Imagem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0</xdr:row>
      <xdr:rowOff>0</xdr:rowOff>
    </xdr:from>
    <xdr:ext cx="1619250" cy="1428750"/>
    <xdr:pic>
      <xdr:nvPicPr>
        <xdr:cNvPr id="5" name="image534.jp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62025" cy="847725"/>
    <xdr:pic>
      <xdr:nvPicPr>
        <xdr:cNvPr id="6" name="image534.jp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723900" cy="1428750"/>
    <xdr:pic>
      <xdr:nvPicPr>
        <xdr:cNvPr id="7" name="image56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</xdr:row>
      <xdr:rowOff>0</xdr:rowOff>
    </xdr:from>
    <xdr:ext cx="723900" cy="1428750"/>
    <xdr:pic>
      <xdr:nvPicPr>
        <xdr:cNvPr id="8" name="image56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685925" cy="1152525"/>
    <xdr:pic>
      <xdr:nvPicPr>
        <xdr:cNvPr id="9" name="image548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</xdr:row>
      <xdr:rowOff>0</xdr:rowOff>
    </xdr:from>
    <xdr:ext cx="962025" cy="657225"/>
    <xdr:pic>
      <xdr:nvPicPr>
        <xdr:cNvPr id="10" name="image548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466850" cy="1428750"/>
    <xdr:pic>
      <xdr:nvPicPr>
        <xdr:cNvPr id="11" name="image547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962025" cy="933450"/>
    <xdr:pic>
      <xdr:nvPicPr>
        <xdr:cNvPr id="12" name="image547.jpg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685925" cy="723900"/>
    <xdr:pic>
      <xdr:nvPicPr>
        <xdr:cNvPr id="13" name="image552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962025" cy="409575"/>
    <xdr:pic>
      <xdr:nvPicPr>
        <xdr:cNvPr id="14" name="image552.jpg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685925" cy="714375"/>
    <xdr:pic>
      <xdr:nvPicPr>
        <xdr:cNvPr id="15" name="image573.jpg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962025" cy="409575"/>
    <xdr:pic>
      <xdr:nvPicPr>
        <xdr:cNvPr id="16" name="image573.jpg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685925" cy="628650"/>
    <xdr:pic>
      <xdr:nvPicPr>
        <xdr:cNvPr id="17" name="image375.jpg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</xdr:row>
      <xdr:rowOff>0</xdr:rowOff>
    </xdr:from>
    <xdr:ext cx="962025" cy="352425"/>
    <xdr:pic>
      <xdr:nvPicPr>
        <xdr:cNvPr id="18" name="image375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685925" cy="752475"/>
    <xdr:pic>
      <xdr:nvPicPr>
        <xdr:cNvPr id="19" name="image561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</xdr:row>
      <xdr:rowOff>0</xdr:rowOff>
    </xdr:from>
    <xdr:ext cx="962025" cy="428625"/>
    <xdr:pic>
      <xdr:nvPicPr>
        <xdr:cNvPr id="20" name="image561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685925" cy="781050"/>
    <xdr:pic>
      <xdr:nvPicPr>
        <xdr:cNvPr id="21" name="image55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</xdr:row>
      <xdr:rowOff>0</xdr:rowOff>
    </xdr:from>
    <xdr:ext cx="962025" cy="447675"/>
    <xdr:pic>
      <xdr:nvPicPr>
        <xdr:cNvPr id="22" name="image554.jpg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409700" cy="1428750"/>
    <xdr:pic>
      <xdr:nvPicPr>
        <xdr:cNvPr id="23" name="image542.jpg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</xdr:row>
      <xdr:rowOff>0</xdr:rowOff>
    </xdr:from>
    <xdr:ext cx="962025" cy="971550"/>
    <xdr:pic>
      <xdr:nvPicPr>
        <xdr:cNvPr id="24" name="image542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685925" cy="781050"/>
    <xdr:pic>
      <xdr:nvPicPr>
        <xdr:cNvPr id="25" name="image554.jpg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11</xdr:row>
      <xdr:rowOff>0</xdr:rowOff>
    </xdr:from>
    <xdr:ext cx="962025" cy="447675"/>
    <xdr:pic>
      <xdr:nvPicPr>
        <xdr:cNvPr id="26" name="image554.jpg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685925" cy="809625"/>
    <xdr:pic>
      <xdr:nvPicPr>
        <xdr:cNvPr id="27" name="image389.jpg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0</xdr:row>
      <xdr:rowOff>0</xdr:rowOff>
    </xdr:from>
    <xdr:ext cx="962025" cy="1038225"/>
    <xdr:pic>
      <xdr:nvPicPr>
        <xdr:cNvPr id="2" name="image556.jp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561975"/>
    <xdr:pic>
      <xdr:nvPicPr>
        <xdr:cNvPr id="3" name="image20.jp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342900" cy="200025"/>
    <xdr:pic>
      <xdr:nvPicPr>
        <xdr:cNvPr id="4" name="image572.png" title="Imagem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28575</xdr:colOff>
      <xdr:row>3</xdr:row>
      <xdr:rowOff>104775</xdr:rowOff>
    </xdr:from>
    <xdr:ext cx="876300" cy="1200150"/>
    <xdr:pic>
      <xdr:nvPicPr>
        <xdr:cNvPr id="2" name="image565.png" title="Imagem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466725"/>
    <xdr:pic>
      <xdr:nvPicPr>
        <xdr:cNvPr id="3" name="image340.jp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962025" cy="447675"/>
    <xdr:pic>
      <xdr:nvPicPr>
        <xdr:cNvPr id="4" name="image574.png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962025" cy="390525"/>
    <xdr:pic>
      <xdr:nvPicPr>
        <xdr:cNvPr id="5" name="image566.jpg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962025" cy="447675"/>
    <xdr:pic>
      <xdr:nvPicPr>
        <xdr:cNvPr id="6" name="image571.jpg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0</xdr:row>
      <xdr:rowOff>0</xdr:rowOff>
    </xdr:from>
    <xdr:ext cx="962025" cy="1409700"/>
    <xdr:pic>
      <xdr:nvPicPr>
        <xdr:cNvPr id="2" name="image560.jp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1181100</xdr:colOff>
      <xdr:row>2</xdr:row>
      <xdr:rowOff>361950</xdr:rowOff>
    </xdr:from>
    <xdr:ext cx="1323975" cy="628650"/>
    <xdr:pic>
      <xdr:nvPicPr>
        <xdr:cNvPr id="2" name="image567.png" title="Imagem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7</xdr:row>
      <xdr:rowOff>276225</xdr:rowOff>
    </xdr:from>
    <xdr:ext cx="1371600" cy="942975"/>
    <xdr:pic>
      <xdr:nvPicPr>
        <xdr:cNvPr id="3" name="image558.png" title="Imagem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</xdr:colOff>
      <xdr:row>8</xdr:row>
      <xdr:rowOff>209550</xdr:rowOff>
    </xdr:from>
    <xdr:ext cx="1276350" cy="1019175"/>
    <xdr:pic>
      <xdr:nvPicPr>
        <xdr:cNvPr id="4" name="image563.png" title="Imagem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14</xdr:row>
      <xdr:rowOff>247650</xdr:rowOff>
    </xdr:from>
    <xdr:ext cx="1371600" cy="828675"/>
    <xdr:pic>
      <xdr:nvPicPr>
        <xdr:cNvPr id="5" name="image280.png" title="Imagem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438275" cy="590550"/>
    <xdr:pic>
      <xdr:nvPicPr>
        <xdr:cNvPr id="6" name="image562.jpg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438275" cy="819150"/>
    <xdr:pic>
      <xdr:nvPicPr>
        <xdr:cNvPr id="7" name="image569.png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438275" cy="819150"/>
    <xdr:pic>
      <xdr:nvPicPr>
        <xdr:cNvPr id="8" name="image569.png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FF00"/>
    <outlinePr summaryRight="0"/>
  </sheetPr>
  <dimension ref="A1:AG303"/>
  <sheetViews>
    <sheetView tabSelected="1" workbookViewId="0"/>
  </sheetViews>
  <sheetFormatPr defaultColWidth="12.5703125" defaultRowHeight="15.75" customHeight="1" outlineLevelRow="1"/>
  <cols>
    <col min="1" max="1" width="11.42578125" customWidth="1"/>
    <col min="2" max="2" width="15.7109375" customWidth="1"/>
    <col min="3" max="3" width="8.28515625" hidden="1" customWidth="1"/>
    <col min="4" max="4" width="15.42578125" hidden="1" customWidth="1"/>
    <col min="5" max="5" width="9.5703125" customWidth="1"/>
    <col min="6" max="6" width="27.28515625" customWidth="1"/>
    <col min="7" max="7" width="3.85546875" customWidth="1"/>
    <col min="8" max="8" width="12.7109375" customWidth="1"/>
    <col min="9" max="9" width="36.42578125" customWidth="1"/>
    <col min="10" max="10" width="10.85546875" customWidth="1"/>
    <col min="11" max="11" width="12.85546875" customWidth="1"/>
    <col min="12" max="12" width="15.85546875" customWidth="1"/>
    <col min="13" max="13" width="8" customWidth="1"/>
    <col min="14" max="15" width="11" customWidth="1"/>
    <col min="16" max="33" width="23.28515625" customWidth="1"/>
  </cols>
  <sheetData>
    <row r="1" spans="1:33" ht="12.75" outlineLevel="1">
      <c r="A1" s="1" t="s">
        <v>0</v>
      </c>
      <c r="B1" s="2" t="s">
        <v>1</v>
      </c>
      <c r="C1" s="3"/>
      <c r="D1" s="3"/>
      <c r="E1" s="3"/>
      <c r="F1" s="3"/>
      <c r="G1" s="3"/>
      <c r="H1" s="3"/>
      <c r="I1" s="3"/>
      <c r="J1" s="3"/>
      <c r="K1" s="3"/>
      <c r="L1" s="3"/>
      <c r="M1" s="4"/>
      <c r="N1" s="3"/>
      <c r="O1" s="3"/>
      <c r="P1" s="5" t="s">
        <v>2</v>
      </c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</row>
    <row r="2" spans="1:33" ht="26.25" customHeight="1" outlineLevel="1">
      <c r="A2" s="7" t="s">
        <v>3</v>
      </c>
      <c r="B2" s="8" t="s">
        <v>4</v>
      </c>
      <c r="C2" s="9" t="s">
        <v>5</v>
      </c>
      <c r="D2" s="10" t="s">
        <v>6</v>
      </c>
      <c r="E2" s="11" t="s">
        <v>7</v>
      </c>
      <c r="F2" s="11" t="s">
        <v>8</v>
      </c>
      <c r="G2" s="11" t="s">
        <v>9</v>
      </c>
      <c r="H2" s="12" t="s">
        <v>10</v>
      </c>
      <c r="I2" s="11" t="s">
        <v>11</v>
      </c>
      <c r="J2" s="13" t="s">
        <v>12</v>
      </c>
      <c r="K2" s="14" t="s">
        <v>13</v>
      </c>
      <c r="L2" s="14" t="s">
        <v>14</v>
      </c>
      <c r="M2" s="15" t="s">
        <v>15</v>
      </c>
      <c r="N2" s="16" t="s">
        <v>16</v>
      </c>
      <c r="O2" s="17" t="s">
        <v>17</v>
      </c>
      <c r="P2" s="18" t="s">
        <v>18</v>
      </c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</row>
    <row r="3" spans="1:33" ht="112.5" customHeight="1">
      <c r="A3" s="19" t="s">
        <v>19</v>
      </c>
      <c r="B3" s="20" t="s">
        <v>20</v>
      </c>
      <c r="C3" s="21" t="s">
        <v>21</v>
      </c>
      <c r="D3" s="22" t="s">
        <v>22</v>
      </c>
      <c r="E3" s="21" t="s">
        <v>23</v>
      </c>
      <c r="F3" s="23"/>
      <c r="G3" s="21">
        <v>1</v>
      </c>
      <c r="H3" s="24" t="s">
        <v>24</v>
      </c>
      <c r="I3" s="24" t="s">
        <v>25</v>
      </c>
      <c r="J3" s="25" t="s">
        <v>26</v>
      </c>
      <c r="K3" s="26">
        <v>22691</v>
      </c>
      <c r="L3" s="26">
        <f t="shared" ref="L3:L8" si="0">K3*G3</f>
        <v>22691</v>
      </c>
      <c r="M3" s="27">
        <v>0</v>
      </c>
      <c r="N3" s="28">
        <f t="shared" ref="N3:N8" si="1">L3-(L3*M3)</f>
        <v>22691</v>
      </c>
      <c r="O3" s="29">
        <f t="shared" ref="O3:O8" si="2">N3/G3</f>
        <v>22691</v>
      </c>
      <c r="P3" s="30"/>
      <c r="Q3" s="31"/>
      <c r="R3" s="31"/>
      <c r="S3" s="31"/>
      <c r="T3" s="31"/>
      <c r="U3" s="31"/>
      <c r="V3" s="31"/>
      <c r="W3" s="31"/>
      <c r="X3" s="31"/>
      <c r="Y3" s="31"/>
      <c r="Z3" s="31"/>
      <c r="AA3" s="31"/>
      <c r="AB3" s="31"/>
      <c r="AC3" s="31"/>
      <c r="AD3" s="31"/>
      <c r="AE3" s="31"/>
      <c r="AF3" s="31"/>
      <c r="AG3" s="31"/>
    </row>
    <row r="4" spans="1:33" ht="112.5" customHeight="1">
      <c r="A4" s="19" t="s">
        <v>19</v>
      </c>
      <c r="B4" s="20" t="s">
        <v>27</v>
      </c>
      <c r="C4" s="21" t="s">
        <v>21</v>
      </c>
      <c r="D4" s="22" t="s">
        <v>22</v>
      </c>
      <c r="E4" s="21" t="s">
        <v>28</v>
      </c>
      <c r="F4" s="23"/>
      <c r="G4" s="21">
        <v>1</v>
      </c>
      <c r="H4" s="24">
        <v>29059</v>
      </c>
      <c r="I4" s="24" t="s">
        <v>29</v>
      </c>
      <c r="J4" s="25" t="s">
        <v>30</v>
      </c>
      <c r="K4" s="26">
        <v>32130</v>
      </c>
      <c r="L4" s="26">
        <f t="shared" si="0"/>
        <v>32130</v>
      </c>
      <c r="M4" s="27">
        <v>0.5</v>
      </c>
      <c r="N4" s="28">
        <f t="shared" si="1"/>
        <v>16065</v>
      </c>
      <c r="O4" s="29">
        <f t="shared" si="2"/>
        <v>16065</v>
      </c>
      <c r="P4" s="32"/>
      <c r="Q4" s="33"/>
      <c r="R4" s="33"/>
      <c r="S4" s="33"/>
      <c r="T4" s="33"/>
      <c r="U4" s="33"/>
      <c r="V4" s="33"/>
      <c r="W4" s="33"/>
      <c r="X4" s="33"/>
      <c r="Y4" s="33"/>
      <c r="Z4" s="33"/>
      <c r="AA4" s="33"/>
      <c r="AB4" s="33"/>
      <c r="AC4" s="33"/>
      <c r="AD4" s="33"/>
      <c r="AE4" s="33"/>
      <c r="AF4" s="33"/>
      <c r="AG4" s="33"/>
    </row>
    <row r="5" spans="1:33" ht="112.5" customHeight="1">
      <c r="A5" s="19" t="s">
        <v>19</v>
      </c>
      <c r="B5" s="20" t="s">
        <v>20</v>
      </c>
      <c r="C5" s="21" t="s">
        <v>21</v>
      </c>
      <c r="D5" s="34" t="s">
        <v>31</v>
      </c>
      <c r="E5" s="21" t="s">
        <v>32</v>
      </c>
      <c r="F5" s="21"/>
      <c r="G5" s="21">
        <v>1</v>
      </c>
      <c r="H5" s="24" t="s">
        <v>33</v>
      </c>
      <c r="I5" s="35" t="s">
        <v>34</v>
      </c>
      <c r="J5" s="25" t="s">
        <v>35</v>
      </c>
      <c r="K5" s="36">
        <v>48731.65</v>
      </c>
      <c r="L5" s="26">
        <f t="shared" si="0"/>
        <v>48731.65</v>
      </c>
      <c r="M5" s="27">
        <v>0</v>
      </c>
      <c r="N5" s="28">
        <f t="shared" si="1"/>
        <v>48731.65</v>
      </c>
      <c r="O5" s="29">
        <f t="shared" si="2"/>
        <v>48731.65</v>
      </c>
      <c r="P5" s="37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</row>
    <row r="6" spans="1:33" ht="112.5" customHeight="1">
      <c r="A6" s="19" t="s">
        <v>19</v>
      </c>
      <c r="B6" s="20" t="s">
        <v>36</v>
      </c>
      <c r="C6" s="39" t="s">
        <v>21</v>
      </c>
      <c r="D6" s="22"/>
      <c r="E6" s="21" t="s">
        <v>32</v>
      </c>
      <c r="F6" s="23"/>
      <c r="G6" s="21">
        <v>1</v>
      </c>
      <c r="H6" s="40" t="s">
        <v>37</v>
      </c>
      <c r="I6" s="37" t="s">
        <v>38</v>
      </c>
      <c r="J6" s="25" t="s">
        <v>39</v>
      </c>
      <c r="K6" s="26">
        <v>26242.02</v>
      </c>
      <c r="L6" s="26">
        <f t="shared" si="0"/>
        <v>26242.02</v>
      </c>
      <c r="M6" s="27">
        <v>0</v>
      </c>
      <c r="N6" s="28">
        <f t="shared" si="1"/>
        <v>26242.02</v>
      </c>
      <c r="O6" s="29">
        <f t="shared" si="2"/>
        <v>26242.02</v>
      </c>
      <c r="P6" s="41" t="s">
        <v>40</v>
      </c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  <c r="AC6" s="42"/>
      <c r="AD6" s="42"/>
      <c r="AE6" s="42"/>
      <c r="AF6" s="42"/>
      <c r="AG6" s="42"/>
    </row>
    <row r="7" spans="1:33" ht="167.25" customHeight="1">
      <c r="A7" s="19" t="s">
        <v>19</v>
      </c>
      <c r="B7" s="43" t="s">
        <v>20</v>
      </c>
      <c r="C7" s="39"/>
      <c r="D7" s="44"/>
      <c r="E7" s="45" t="s">
        <v>41</v>
      </c>
      <c r="F7" s="46"/>
      <c r="G7" s="45">
        <v>1</v>
      </c>
      <c r="H7" s="47" t="s">
        <v>42</v>
      </c>
      <c r="I7" s="48" t="s">
        <v>43</v>
      </c>
      <c r="J7" s="49" t="s">
        <v>44</v>
      </c>
      <c r="K7" s="50">
        <v>51835</v>
      </c>
      <c r="L7" s="50">
        <f t="shared" si="0"/>
        <v>51835</v>
      </c>
      <c r="M7" s="51">
        <v>0</v>
      </c>
      <c r="N7" s="52">
        <f t="shared" si="1"/>
        <v>51835</v>
      </c>
      <c r="O7" s="53">
        <f t="shared" si="2"/>
        <v>51835</v>
      </c>
      <c r="P7" s="54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  <c r="AC7" s="42"/>
      <c r="AD7" s="42"/>
      <c r="AE7" s="42"/>
      <c r="AF7" s="42"/>
      <c r="AG7" s="42"/>
    </row>
    <row r="8" spans="1:33" ht="167.25" customHeight="1">
      <c r="A8" s="55" t="s">
        <v>19</v>
      </c>
      <c r="B8" s="56" t="s">
        <v>45</v>
      </c>
      <c r="C8" s="57"/>
      <c r="D8" s="58"/>
      <c r="E8" s="59" t="s">
        <v>32</v>
      </c>
      <c r="F8" s="60"/>
      <c r="G8" s="61">
        <v>1</v>
      </c>
      <c r="H8" s="62" t="s">
        <v>46</v>
      </c>
      <c r="I8" s="59" t="s">
        <v>47</v>
      </c>
      <c r="J8" s="63" t="s">
        <v>48</v>
      </c>
      <c r="K8" s="64">
        <v>70991.83</v>
      </c>
      <c r="L8" s="50">
        <f t="shared" si="0"/>
        <v>70991.83</v>
      </c>
      <c r="M8" s="65">
        <v>0</v>
      </c>
      <c r="N8" s="52">
        <f t="shared" si="1"/>
        <v>70991.83</v>
      </c>
      <c r="O8" s="53">
        <f t="shared" si="2"/>
        <v>70991.83</v>
      </c>
      <c r="P8" s="66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</row>
    <row r="9" spans="1:33" ht="167.25" customHeight="1">
      <c r="A9" s="67" t="s">
        <v>19</v>
      </c>
      <c r="B9" s="56" t="s">
        <v>49</v>
      </c>
      <c r="C9" s="57"/>
      <c r="D9" s="58"/>
      <c r="E9" s="59" t="s">
        <v>50</v>
      </c>
      <c r="F9" s="60"/>
      <c r="G9" s="61">
        <v>1</v>
      </c>
      <c r="H9" s="62">
        <v>23659</v>
      </c>
      <c r="I9" s="59" t="s">
        <v>51</v>
      </c>
      <c r="J9" s="63" t="s">
        <v>52</v>
      </c>
      <c r="K9" s="64">
        <v>11210</v>
      </c>
      <c r="L9" s="64">
        <v>11210</v>
      </c>
      <c r="M9" s="65">
        <v>0</v>
      </c>
      <c r="N9" s="64">
        <v>11210</v>
      </c>
      <c r="O9" s="64">
        <v>11210</v>
      </c>
      <c r="P9" s="68" t="s">
        <v>53</v>
      </c>
      <c r="Q9" s="38"/>
      <c r="R9" s="38"/>
      <c r="S9" s="38"/>
      <c r="T9" s="38"/>
      <c r="U9" s="38"/>
      <c r="V9" s="38"/>
      <c r="W9" s="38"/>
      <c r="X9" s="38"/>
      <c r="Y9" s="38"/>
      <c r="Z9" s="38"/>
      <c r="AA9" s="38"/>
      <c r="AB9" s="38"/>
      <c r="AC9" s="38"/>
      <c r="AD9" s="38"/>
      <c r="AE9" s="38"/>
      <c r="AF9" s="38"/>
      <c r="AG9" s="38"/>
    </row>
    <row r="10" spans="1:33" ht="112.5" customHeight="1">
      <c r="A10" s="69" t="s">
        <v>54</v>
      </c>
      <c r="B10" s="70" t="s">
        <v>27</v>
      </c>
      <c r="C10" s="71" t="s">
        <v>55</v>
      </c>
      <c r="D10" s="72" t="s">
        <v>56</v>
      </c>
      <c r="E10" s="71" t="s">
        <v>57</v>
      </c>
      <c r="F10" s="73"/>
      <c r="G10" s="71">
        <v>1</v>
      </c>
      <c r="H10" s="74">
        <v>28670</v>
      </c>
      <c r="I10" s="75" t="s">
        <v>58</v>
      </c>
      <c r="J10" s="76" t="s">
        <v>59</v>
      </c>
      <c r="K10" s="77">
        <v>9558</v>
      </c>
      <c r="L10" s="77">
        <f t="shared" ref="L10:L11" si="3">K10*G10</f>
        <v>9558</v>
      </c>
      <c r="M10" s="78">
        <v>0.5</v>
      </c>
      <c r="N10" s="79">
        <f t="shared" ref="N10:N40" si="4">L10-(L10*M10)</f>
        <v>4779</v>
      </c>
      <c r="O10" s="80">
        <f t="shared" ref="O10:O23" si="5">N10/G10</f>
        <v>4779</v>
      </c>
      <c r="P10" s="81" t="s">
        <v>60</v>
      </c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  <c r="AC10" s="42"/>
      <c r="AD10" s="42"/>
      <c r="AE10" s="42"/>
      <c r="AF10" s="42"/>
      <c r="AG10" s="42"/>
    </row>
    <row r="11" spans="1:33" ht="112.5" customHeight="1">
      <c r="A11" s="82" t="s">
        <v>54</v>
      </c>
      <c r="B11" s="20" t="s">
        <v>27</v>
      </c>
      <c r="C11" s="21" t="s">
        <v>61</v>
      </c>
      <c r="D11" s="22" t="s">
        <v>62</v>
      </c>
      <c r="E11" s="21" t="s">
        <v>63</v>
      </c>
      <c r="F11" s="23"/>
      <c r="G11" s="21">
        <v>1</v>
      </c>
      <c r="H11" s="24" t="s">
        <v>64</v>
      </c>
      <c r="I11" s="21" t="s">
        <v>65</v>
      </c>
      <c r="J11" s="25" t="s">
        <v>66</v>
      </c>
      <c r="K11" s="26">
        <v>49778.86</v>
      </c>
      <c r="L11" s="26">
        <f t="shared" si="3"/>
        <v>49778.86</v>
      </c>
      <c r="M11" s="27">
        <v>0.5</v>
      </c>
      <c r="N11" s="28">
        <f t="shared" si="4"/>
        <v>24889.43</v>
      </c>
      <c r="O11" s="29">
        <f t="shared" si="5"/>
        <v>24889.43</v>
      </c>
      <c r="P11" s="30" t="s">
        <v>67</v>
      </c>
      <c r="Q11" s="31"/>
      <c r="R11" s="31"/>
      <c r="S11" s="31"/>
      <c r="T11" s="31"/>
      <c r="U11" s="31"/>
      <c r="V11" s="31"/>
      <c r="W11" s="31"/>
      <c r="X11" s="31"/>
      <c r="Y11" s="31"/>
      <c r="Z11" s="31"/>
      <c r="AA11" s="31"/>
      <c r="AB11" s="31"/>
      <c r="AC11" s="31"/>
      <c r="AD11" s="31"/>
      <c r="AE11" s="31"/>
      <c r="AF11" s="31"/>
      <c r="AG11" s="31"/>
    </row>
    <row r="12" spans="1:33" ht="112.5" customHeight="1">
      <c r="A12" s="82" t="s">
        <v>54</v>
      </c>
      <c r="B12" s="83" t="s">
        <v>45</v>
      </c>
      <c r="C12" s="84"/>
      <c r="D12" s="85"/>
      <c r="E12" s="84" t="s">
        <v>23</v>
      </c>
      <c r="F12" s="86"/>
      <c r="G12" s="84">
        <v>1</v>
      </c>
      <c r="H12" s="87" t="s">
        <v>68</v>
      </c>
      <c r="I12" s="88" t="s">
        <v>69</v>
      </c>
      <c r="J12" s="89" t="s">
        <v>70</v>
      </c>
      <c r="K12" s="90">
        <v>32705</v>
      </c>
      <c r="L12" s="26">
        <v>33686</v>
      </c>
      <c r="M12" s="27">
        <v>0</v>
      </c>
      <c r="N12" s="28">
        <f t="shared" si="4"/>
        <v>33686</v>
      </c>
      <c r="O12" s="29">
        <f t="shared" si="5"/>
        <v>33686</v>
      </c>
      <c r="P12" s="9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31"/>
      <c r="AB12" s="31"/>
      <c r="AC12" s="31"/>
      <c r="AD12" s="31"/>
      <c r="AE12" s="31"/>
      <c r="AF12" s="31"/>
      <c r="AG12" s="31"/>
    </row>
    <row r="13" spans="1:33" ht="112.5" customHeight="1">
      <c r="A13" s="82" t="s">
        <v>71</v>
      </c>
      <c r="B13" s="83" t="s">
        <v>45</v>
      </c>
      <c r="C13" s="84" t="s">
        <v>21</v>
      </c>
      <c r="D13" s="85"/>
      <c r="E13" s="92" t="s">
        <v>72</v>
      </c>
      <c r="F13" s="86"/>
      <c r="G13" s="84">
        <v>1</v>
      </c>
      <c r="H13" s="87">
        <v>29608</v>
      </c>
      <c r="I13" s="84" t="s">
        <v>73</v>
      </c>
      <c r="J13" s="25" t="s">
        <v>39</v>
      </c>
      <c r="K13" s="93">
        <v>41588</v>
      </c>
      <c r="L13" s="26">
        <f>MAX(E13:K14)</f>
        <v>41588</v>
      </c>
      <c r="M13" s="94">
        <f>K13*0</f>
        <v>0</v>
      </c>
      <c r="N13" s="28">
        <f t="shared" si="4"/>
        <v>41588</v>
      </c>
      <c r="O13" s="29">
        <f t="shared" si="5"/>
        <v>41588</v>
      </c>
      <c r="P13" s="91"/>
      <c r="Q13" s="31"/>
      <c r="R13" s="31"/>
      <c r="S13" s="31"/>
      <c r="T13" s="31"/>
      <c r="U13" s="31"/>
      <c r="V13" s="31"/>
      <c r="W13" s="31"/>
      <c r="X13" s="31"/>
      <c r="Y13" s="31"/>
      <c r="Z13" s="31"/>
      <c r="AA13" s="31"/>
      <c r="AB13" s="31"/>
      <c r="AC13" s="31"/>
      <c r="AD13" s="31"/>
      <c r="AE13" s="31"/>
      <c r="AF13" s="31"/>
      <c r="AG13" s="31"/>
    </row>
    <row r="14" spans="1:33" ht="112.5" customHeight="1">
      <c r="A14" s="82" t="s">
        <v>71</v>
      </c>
      <c r="B14" s="20" t="s">
        <v>74</v>
      </c>
      <c r="C14" s="84" t="s">
        <v>55</v>
      </c>
      <c r="D14" s="85"/>
      <c r="E14" s="84" t="s">
        <v>23</v>
      </c>
      <c r="F14" s="86"/>
      <c r="G14" s="84">
        <v>1</v>
      </c>
      <c r="H14" s="87">
        <v>29582</v>
      </c>
      <c r="I14" s="84" t="s">
        <v>75</v>
      </c>
      <c r="J14" s="25" t="s">
        <v>76</v>
      </c>
      <c r="K14" s="93">
        <v>14342</v>
      </c>
      <c r="L14" s="26">
        <f t="shared" ref="L14:L18" si="6">K14*G14</f>
        <v>14342</v>
      </c>
      <c r="M14" s="94">
        <v>0</v>
      </c>
      <c r="N14" s="28">
        <f t="shared" si="4"/>
        <v>14342</v>
      </c>
      <c r="O14" s="29">
        <f t="shared" si="5"/>
        <v>14342</v>
      </c>
      <c r="P14" s="91"/>
      <c r="Q14" s="31"/>
      <c r="R14" s="31"/>
      <c r="S14" s="31"/>
      <c r="T14" s="31"/>
      <c r="U14" s="31"/>
      <c r="V14" s="31"/>
      <c r="W14" s="31"/>
      <c r="X14" s="31"/>
      <c r="Y14" s="31"/>
      <c r="Z14" s="31"/>
      <c r="AA14" s="31"/>
      <c r="AB14" s="31"/>
      <c r="AC14" s="31"/>
      <c r="AD14" s="31"/>
      <c r="AE14" s="31"/>
      <c r="AF14" s="31"/>
      <c r="AG14" s="31"/>
    </row>
    <row r="15" spans="1:33" ht="112.5" customHeight="1">
      <c r="A15" s="82" t="s">
        <v>71</v>
      </c>
      <c r="B15" s="20" t="s">
        <v>77</v>
      </c>
      <c r="C15" s="84" t="s">
        <v>78</v>
      </c>
      <c r="D15" s="85"/>
      <c r="E15" s="84" t="s">
        <v>79</v>
      </c>
      <c r="F15" s="86"/>
      <c r="G15" s="84">
        <v>1</v>
      </c>
      <c r="H15" s="87" t="s">
        <v>80</v>
      </c>
      <c r="I15" s="84" t="s">
        <v>81</v>
      </c>
      <c r="J15" s="25" t="s">
        <v>82</v>
      </c>
      <c r="K15" s="93">
        <v>116918.54</v>
      </c>
      <c r="L15" s="26">
        <f t="shared" si="6"/>
        <v>116918.54</v>
      </c>
      <c r="M15" s="94">
        <f>0</f>
        <v>0</v>
      </c>
      <c r="N15" s="28">
        <f t="shared" si="4"/>
        <v>116918.54</v>
      </c>
      <c r="O15" s="29">
        <f t="shared" si="5"/>
        <v>116918.54</v>
      </c>
      <c r="P15" s="91"/>
      <c r="Q15" s="31"/>
      <c r="R15" s="31"/>
      <c r="S15" s="31"/>
      <c r="T15" s="31"/>
      <c r="U15" s="31"/>
      <c r="V15" s="31"/>
      <c r="W15" s="31"/>
      <c r="X15" s="31"/>
      <c r="Y15" s="31"/>
      <c r="Z15" s="31"/>
      <c r="AA15" s="31"/>
      <c r="AB15" s="31"/>
      <c r="AC15" s="31"/>
      <c r="AD15" s="31"/>
      <c r="AE15" s="31"/>
      <c r="AF15" s="31"/>
      <c r="AG15" s="31"/>
    </row>
    <row r="16" spans="1:33" ht="112.5" customHeight="1">
      <c r="A16" s="82" t="s">
        <v>71</v>
      </c>
      <c r="B16" s="20" t="s">
        <v>45</v>
      </c>
      <c r="C16" s="84" t="s">
        <v>52</v>
      </c>
      <c r="D16" s="85"/>
      <c r="E16" s="84" t="s">
        <v>32</v>
      </c>
      <c r="F16" s="86"/>
      <c r="G16" s="84">
        <v>1</v>
      </c>
      <c r="H16" s="87" t="s">
        <v>83</v>
      </c>
      <c r="I16" s="95" t="s">
        <v>84</v>
      </c>
      <c r="J16" s="25" t="s">
        <v>85</v>
      </c>
      <c r="K16" s="96">
        <v>29983.82</v>
      </c>
      <c r="L16" s="26">
        <f t="shared" si="6"/>
        <v>29983.82</v>
      </c>
      <c r="M16" s="94">
        <v>0</v>
      </c>
      <c r="N16" s="28">
        <f t="shared" si="4"/>
        <v>29983.82</v>
      </c>
      <c r="O16" s="29">
        <f t="shared" si="5"/>
        <v>29983.82</v>
      </c>
      <c r="P16" s="91"/>
      <c r="Q16" s="31"/>
      <c r="R16" s="31"/>
      <c r="S16" s="31"/>
      <c r="T16" s="31"/>
      <c r="U16" s="31"/>
      <c r="V16" s="31"/>
      <c r="W16" s="31"/>
      <c r="X16" s="31"/>
      <c r="Y16" s="31"/>
      <c r="Z16" s="31"/>
      <c r="AA16" s="31"/>
      <c r="AB16" s="31"/>
      <c r="AC16" s="31"/>
      <c r="AD16" s="31"/>
      <c r="AE16" s="31"/>
      <c r="AF16" s="31"/>
      <c r="AG16" s="31"/>
    </row>
    <row r="17" spans="1:33" ht="112.5" customHeight="1">
      <c r="A17" s="82" t="s">
        <v>71</v>
      </c>
      <c r="B17" s="20" t="s">
        <v>45</v>
      </c>
      <c r="C17" s="84" t="s">
        <v>52</v>
      </c>
      <c r="D17" s="85"/>
      <c r="E17" s="84" t="s">
        <v>32</v>
      </c>
      <c r="F17" s="86"/>
      <c r="G17" s="84">
        <v>1</v>
      </c>
      <c r="H17" s="87" t="s">
        <v>86</v>
      </c>
      <c r="I17" s="95" t="s">
        <v>87</v>
      </c>
      <c r="J17" s="25" t="s">
        <v>88</v>
      </c>
      <c r="K17" s="96">
        <v>35310.589999999997</v>
      </c>
      <c r="L17" s="26">
        <f t="shared" si="6"/>
        <v>35310.589999999997</v>
      </c>
      <c r="M17" s="94">
        <v>0</v>
      </c>
      <c r="N17" s="28">
        <f t="shared" si="4"/>
        <v>35310.589999999997</v>
      </c>
      <c r="O17" s="29">
        <f t="shared" si="5"/>
        <v>35310.589999999997</v>
      </c>
      <c r="P17" s="91"/>
      <c r="Q17" s="31"/>
      <c r="R17" s="31"/>
      <c r="S17" s="31"/>
      <c r="T17" s="31"/>
      <c r="U17" s="31"/>
      <c r="V17" s="31"/>
      <c r="W17" s="31"/>
      <c r="X17" s="31"/>
      <c r="Y17" s="31"/>
      <c r="Z17" s="31"/>
      <c r="AA17" s="31"/>
      <c r="AB17" s="31"/>
      <c r="AC17" s="31"/>
      <c r="AD17" s="31"/>
      <c r="AE17" s="31"/>
      <c r="AF17" s="31"/>
      <c r="AG17" s="31"/>
    </row>
    <row r="18" spans="1:33" ht="112.5" customHeight="1">
      <c r="A18" s="82" t="s">
        <v>71</v>
      </c>
      <c r="B18" s="20" t="s">
        <v>77</v>
      </c>
      <c r="C18" s="84"/>
      <c r="D18" s="85"/>
      <c r="E18" s="84" t="s">
        <v>89</v>
      </c>
      <c r="F18" s="86"/>
      <c r="G18" s="84">
        <v>1</v>
      </c>
      <c r="H18" s="87" t="s">
        <v>90</v>
      </c>
      <c r="I18" s="95" t="s">
        <v>91</v>
      </c>
      <c r="J18" s="25" t="s">
        <v>70</v>
      </c>
      <c r="K18" s="93">
        <v>72609.899999999994</v>
      </c>
      <c r="L18" s="26">
        <f t="shared" si="6"/>
        <v>72609.899999999994</v>
      </c>
      <c r="M18" s="94">
        <v>0</v>
      </c>
      <c r="N18" s="28">
        <f t="shared" si="4"/>
        <v>72609.899999999994</v>
      </c>
      <c r="O18" s="29">
        <f t="shared" si="5"/>
        <v>72609.899999999994</v>
      </c>
      <c r="P18" s="91"/>
      <c r="Q18" s="31"/>
      <c r="R18" s="31"/>
      <c r="S18" s="31"/>
      <c r="T18" s="31"/>
      <c r="U18" s="31"/>
      <c r="V18" s="31"/>
      <c r="W18" s="31"/>
      <c r="X18" s="31"/>
      <c r="Y18" s="31"/>
      <c r="Z18" s="31"/>
      <c r="AA18" s="31"/>
      <c r="AB18" s="31"/>
      <c r="AC18" s="31"/>
      <c r="AD18" s="31"/>
      <c r="AE18" s="31"/>
      <c r="AF18" s="31"/>
      <c r="AG18" s="31"/>
    </row>
    <row r="19" spans="1:33" ht="112.5" customHeight="1">
      <c r="A19" s="82" t="s">
        <v>71</v>
      </c>
      <c r="B19" s="83" t="s">
        <v>92</v>
      </c>
      <c r="C19" s="84"/>
      <c r="D19" s="85"/>
      <c r="E19" s="84" t="s">
        <v>93</v>
      </c>
      <c r="F19" s="86"/>
      <c r="G19" s="84">
        <v>1</v>
      </c>
      <c r="H19" s="87">
        <v>39114</v>
      </c>
      <c r="I19" s="97" t="s">
        <v>94</v>
      </c>
      <c r="J19" s="25" t="s">
        <v>70</v>
      </c>
      <c r="K19" s="96" t="s">
        <v>95</v>
      </c>
      <c r="L19" s="26">
        <v>45346.879999999997</v>
      </c>
      <c r="M19" s="94">
        <v>0</v>
      </c>
      <c r="N19" s="28">
        <f t="shared" si="4"/>
        <v>45346.879999999997</v>
      </c>
      <c r="O19" s="29">
        <f t="shared" si="5"/>
        <v>45346.879999999997</v>
      </c>
      <c r="P19" s="91"/>
      <c r="Q19" s="31"/>
      <c r="R19" s="31"/>
      <c r="S19" s="31"/>
      <c r="T19" s="31"/>
      <c r="U19" s="31"/>
      <c r="V19" s="31"/>
      <c r="W19" s="31"/>
      <c r="X19" s="31"/>
      <c r="Y19" s="31"/>
      <c r="Z19" s="31"/>
      <c r="AA19" s="31"/>
      <c r="AB19" s="31"/>
      <c r="AC19" s="31"/>
      <c r="AD19" s="31"/>
      <c r="AE19" s="31"/>
      <c r="AF19" s="31"/>
      <c r="AG19" s="31"/>
    </row>
    <row r="20" spans="1:33" ht="112.5" customHeight="1">
      <c r="A20" s="82" t="s">
        <v>71</v>
      </c>
      <c r="B20" s="20" t="s">
        <v>20</v>
      </c>
      <c r="C20" s="84" t="s">
        <v>52</v>
      </c>
      <c r="D20" s="85"/>
      <c r="E20" s="84" t="s">
        <v>32</v>
      </c>
      <c r="F20" s="86"/>
      <c r="G20" s="84">
        <v>1</v>
      </c>
      <c r="H20" s="87">
        <v>44383</v>
      </c>
      <c r="I20" s="95" t="s">
        <v>96</v>
      </c>
      <c r="J20" s="98">
        <v>45352</v>
      </c>
      <c r="K20" s="96">
        <v>18059.48</v>
      </c>
      <c r="L20" s="96">
        <f t="shared" ref="L20:L23" si="7">K20*G20</f>
        <v>18059.48</v>
      </c>
      <c r="M20" s="94">
        <v>0</v>
      </c>
      <c r="N20" s="99">
        <f t="shared" si="4"/>
        <v>18059.48</v>
      </c>
      <c r="O20" s="100">
        <f t="shared" si="5"/>
        <v>18059.48</v>
      </c>
      <c r="P20" s="91" t="s">
        <v>97</v>
      </c>
      <c r="Q20" s="31"/>
      <c r="R20" s="31"/>
      <c r="S20" s="31"/>
      <c r="T20" s="31"/>
      <c r="U20" s="31"/>
      <c r="V20" s="31"/>
      <c r="W20" s="31"/>
      <c r="X20" s="31"/>
      <c r="Y20" s="31"/>
      <c r="Z20" s="31"/>
      <c r="AA20" s="31"/>
      <c r="AB20" s="31"/>
      <c r="AC20" s="31"/>
      <c r="AD20" s="31"/>
      <c r="AE20" s="31"/>
      <c r="AF20" s="31"/>
      <c r="AG20" s="31"/>
    </row>
    <row r="21" spans="1:33" ht="112.5" customHeight="1">
      <c r="A21" s="82" t="s">
        <v>98</v>
      </c>
      <c r="B21" s="20" t="s">
        <v>77</v>
      </c>
      <c r="C21" s="101"/>
      <c r="D21" s="102"/>
      <c r="E21" s="101" t="s">
        <v>99</v>
      </c>
      <c r="F21" s="103"/>
      <c r="G21" s="101">
        <v>1</v>
      </c>
      <c r="H21" s="104" t="s">
        <v>100</v>
      </c>
      <c r="I21" s="66" t="s">
        <v>101</v>
      </c>
      <c r="J21" s="105" t="s">
        <v>102</v>
      </c>
      <c r="K21" s="106">
        <v>75090.399999999994</v>
      </c>
      <c r="L21" s="50">
        <f t="shared" si="7"/>
        <v>75090.399999999994</v>
      </c>
      <c r="M21" s="107">
        <v>0</v>
      </c>
      <c r="N21" s="52">
        <f t="shared" si="4"/>
        <v>75090.399999999994</v>
      </c>
      <c r="O21" s="53">
        <f t="shared" si="5"/>
        <v>75090.399999999994</v>
      </c>
      <c r="P21" s="108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31"/>
      <c r="AG21" s="31"/>
    </row>
    <row r="22" spans="1:33" ht="112.5" customHeight="1">
      <c r="A22" s="109" t="s">
        <v>98</v>
      </c>
      <c r="B22" s="56" t="s">
        <v>45</v>
      </c>
      <c r="C22" s="57"/>
      <c r="D22" s="58"/>
      <c r="E22" s="59" t="s">
        <v>32</v>
      </c>
      <c r="F22" s="60"/>
      <c r="G22" s="61">
        <v>1</v>
      </c>
      <c r="H22" s="62">
        <v>46554</v>
      </c>
      <c r="I22" s="59" t="s">
        <v>103</v>
      </c>
      <c r="J22" s="110" t="s">
        <v>104</v>
      </c>
      <c r="K22" s="90">
        <v>16665.13</v>
      </c>
      <c r="L22" s="26">
        <f t="shared" si="7"/>
        <v>16665.13</v>
      </c>
      <c r="M22" s="27">
        <v>0</v>
      </c>
      <c r="N22" s="28">
        <f t="shared" si="4"/>
        <v>16665.13</v>
      </c>
      <c r="O22" s="29">
        <f t="shared" si="5"/>
        <v>16665.13</v>
      </c>
      <c r="P22" s="37"/>
      <c r="Q22" s="38"/>
      <c r="R22" s="38"/>
      <c r="S22" s="38"/>
      <c r="T22" s="38"/>
      <c r="U22" s="38"/>
      <c r="V22" s="38"/>
      <c r="W22" s="38"/>
      <c r="X22" s="38"/>
      <c r="Y22" s="38"/>
      <c r="Z22" s="38"/>
      <c r="AA22" s="38"/>
      <c r="AB22" s="38"/>
      <c r="AC22" s="38"/>
      <c r="AD22" s="38"/>
      <c r="AE22" s="38"/>
      <c r="AF22" s="38"/>
      <c r="AG22" s="38"/>
    </row>
    <row r="23" spans="1:33" ht="112.5" customHeight="1">
      <c r="A23" s="111" t="s">
        <v>98</v>
      </c>
      <c r="B23" s="56" t="s">
        <v>20</v>
      </c>
      <c r="C23" s="57"/>
      <c r="D23" s="58"/>
      <c r="E23" s="59" t="s">
        <v>105</v>
      </c>
      <c r="F23" s="60"/>
      <c r="G23" s="61">
        <v>1</v>
      </c>
      <c r="H23" s="62"/>
      <c r="I23" s="59" t="s">
        <v>106</v>
      </c>
      <c r="J23" s="110" t="s">
        <v>107</v>
      </c>
      <c r="K23" s="90">
        <v>21666.04</v>
      </c>
      <c r="L23" s="26">
        <f t="shared" si="7"/>
        <v>21666.04</v>
      </c>
      <c r="M23" s="27">
        <v>0</v>
      </c>
      <c r="N23" s="28">
        <f t="shared" si="4"/>
        <v>21666.04</v>
      </c>
      <c r="O23" s="29">
        <f t="shared" si="5"/>
        <v>21666.04</v>
      </c>
      <c r="P23" s="37" t="s">
        <v>108</v>
      </c>
      <c r="Q23" s="38"/>
      <c r="R23" s="38"/>
      <c r="S23" s="38"/>
      <c r="T23" s="38"/>
      <c r="U23" s="38"/>
      <c r="V23" s="38"/>
      <c r="W23" s="38"/>
      <c r="X23" s="38"/>
      <c r="Y23" s="38"/>
      <c r="Z23" s="38"/>
      <c r="AA23" s="38"/>
      <c r="AB23" s="38"/>
      <c r="AC23" s="38"/>
      <c r="AD23" s="38"/>
      <c r="AE23" s="38"/>
      <c r="AF23" s="38"/>
      <c r="AG23" s="38"/>
    </row>
    <row r="24" spans="1:33" ht="112.5" customHeight="1">
      <c r="A24" s="111" t="s">
        <v>98</v>
      </c>
      <c r="B24" s="56"/>
      <c r="C24" s="57"/>
      <c r="D24" s="58" t="s">
        <v>109</v>
      </c>
      <c r="E24" s="59" t="s">
        <v>32</v>
      </c>
      <c r="F24" s="60"/>
      <c r="G24" s="61">
        <v>1</v>
      </c>
      <c r="H24" s="62"/>
      <c r="I24" s="59" t="s">
        <v>110</v>
      </c>
      <c r="J24" s="110" t="s">
        <v>111</v>
      </c>
      <c r="K24" s="90">
        <v>9435.69</v>
      </c>
      <c r="L24" s="26">
        <f>G24*K24</f>
        <v>9435.69</v>
      </c>
      <c r="M24" s="27">
        <v>0.2</v>
      </c>
      <c r="N24" s="28">
        <f t="shared" si="4"/>
        <v>7548.5520000000006</v>
      </c>
      <c r="O24" s="29">
        <f>K24-(K24*M24)</f>
        <v>7548.5520000000006</v>
      </c>
      <c r="P24" s="37"/>
      <c r="Q24" s="38"/>
      <c r="R24" s="38"/>
      <c r="S24" s="38"/>
      <c r="T24" s="38"/>
      <c r="U24" s="38"/>
      <c r="V24" s="38"/>
      <c r="W24" s="38"/>
      <c r="X24" s="38"/>
      <c r="Y24" s="38"/>
      <c r="Z24" s="38"/>
      <c r="AA24" s="38"/>
      <c r="AB24" s="38"/>
      <c r="AC24" s="38"/>
      <c r="AD24" s="38"/>
      <c r="AE24" s="38"/>
      <c r="AF24" s="38"/>
      <c r="AG24" s="38"/>
    </row>
    <row r="25" spans="1:33" ht="112.5" customHeight="1">
      <c r="A25" s="112" t="s">
        <v>112</v>
      </c>
      <c r="B25" s="20" t="s">
        <v>45</v>
      </c>
      <c r="C25" s="113" t="s">
        <v>55</v>
      </c>
      <c r="D25" s="113" t="s">
        <v>113</v>
      </c>
      <c r="E25" s="113" t="s">
        <v>114</v>
      </c>
      <c r="F25" s="23"/>
      <c r="G25" s="21">
        <v>1</v>
      </c>
      <c r="H25" s="114">
        <v>29462</v>
      </c>
      <c r="I25" s="113" t="s">
        <v>115</v>
      </c>
      <c r="J25" s="115" t="s">
        <v>116</v>
      </c>
      <c r="K25" s="90">
        <v>35632.199999999997</v>
      </c>
      <c r="L25" s="26">
        <f t="shared" ref="L25:L40" si="8">K25*G25</f>
        <v>35632.199999999997</v>
      </c>
      <c r="M25" s="116">
        <v>0</v>
      </c>
      <c r="N25" s="28">
        <f t="shared" si="4"/>
        <v>35632.199999999997</v>
      </c>
      <c r="O25" s="29">
        <f t="shared" ref="O25:O40" si="9">N25/G25</f>
        <v>35632.199999999997</v>
      </c>
      <c r="P25" s="117"/>
      <c r="Q25" s="118"/>
      <c r="R25" s="118"/>
      <c r="S25" s="118"/>
      <c r="T25" s="118"/>
      <c r="U25" s="118"/>
      <c r="V25" s="118"/>
      <c r="W25" s="118"/>
      <c r="X25" s="118"/>
      <c r="Y25" s="118"/>
      <c r="Z25" s="118"/>
      <c r="AA25" s="118"/>
      <c r="AB25" s="118"/>
      <c r="AC25" s="118"/>
      <c r="AD25" s="118"/>
      <c r="AE25" s="118"/>
      <c r="AF25" s="118"/>
      <c r="AG25" s="118"/>
    </row>
    <row r="26" spans="1:33" ht="112.5" customHeight="1">
      <c r="A26" s="112" t="s">
        <v>112</v>
      </c>
      <c r="B26" s="20" t="s">
        <v>27</v>
      </c>
      <c r="C26" s="113" t="s">
        <v>55</v>
      </c>
      <c r="D26" s="113"/>
      <c r="E26" s="113" t="s">
        <v>117</v>
      </c>
      <c r="F26" s="23"/>
      <c r="G26" s="113">
        <v>1</v>
      </c>
      <c r="H26" s="114">
        <v>29605</v>
      </c>
      <c r="I26" s="113" t="s">
        <v>118</v>
      </c>
      <c r="J26" s="115" t="s">
        <v>119</v>
      </c>
      <c r="K26" s="90">
        <v>16531.2</v>
      </c>
      <c r="L26" s="26">
        <f t="shared" si="8"/>
        <v>16531.2</v>
      </c>
      <c r="M26" s="116">
        <v>0.4</v>
      </c>
      <c r="N26" s="28">
        <f t="shared" si="4"/>
        <v>9918.7200000000012</v>
      </c>
      <c r="O26" s="29">
        <f t="shared" si="9"/>
        <v>9918.7200000000012</v>
      </c>
      <c r="P26" s="117" t="s">
        <v>120</v>
      </c>
      <c r="Q26" s="118"/>
      <c r="R26" s="118"/>
      <c r="S26" s="118"/>
      <c r="T26" s="118"/>
      <c r="U26" s="118"/>
      <c r="V26" s="118"/>
      <c r="W26" s="118"/>
      <c r="X26" s="118"/>
      <c r="Y26" s="118"/>
      <c r="Z26" s="118"/>
      <c r="AA26" s="118"/>
      <c r="AB26" s="118"/>
      <c r="AC26" s="118"/>
      <c r="AD26" s="118"/>
      <c r="AE26" s="118"/>
      <c r="AF26" s="118"/>
      <c r="AG26" s="118"/>
    </row>
    <row r="27" spans="1:33" ht="112.5" customHeight="1">
      <c r="A27" s="112" t="s">
        <v>121</v>
      </c>
      <c r="B27" s="20" t="s">
        <v>122</v>
      </c>
      <c r="C27" s="113" t="s">
        <v>55</v>
      </c>
      <c r="D27" s="113" t="s">
        <v>123</v>
      </c>
      <c r="E27" s="113" t="s">
        <v>117</v>
      </c>
      <c r="F27" s="23"/>
      <c r="G27" s="113">
        <v>1</v>
      </c>
      <c r="H27" s="114">
        <v>29549</v>
      </c>
      <c r="I27" s="113" t="s">
        <v>124</v>
      </c>
      <c r="J27" s="115" t="s">
        <v>125</v>
      </c>
      <c r="K27" s="90">
        <v>22124.799999999999</v>
      </c>
      <c r="L27" s="26">
        <f t="shared" si="8"/>
        <v>22124.799999999999</v>
      </c>
      <c r="M27" s="27">
        <v>0</v>
      </c>
      <c r="N27" s="28">
        <f t="shared" si="4"/>
        <v>22124.799999999999</v>
      </c>
      <c r="O27" s="29">
        <f t="shared" si="9"/>
        <v>22124.799999999999</v>
      </c>
      <c r="P27" s="32" t="s">
        <v>126</v>
      </c>
      <c r="Q27" s="33"/>
      <c r="R27" s="33"/>
      <c r="S27" s="33"/>
      <c r="T27" s="33"/>
      <c r="U27" s="33"/>
      <c r="V27" s="33"/>
      <c r="W27" s="33"/>
      <c r="X27" s="33"/>
      <c r="Y27" s="33"/>
      <c r="Z27" s="33"/>
      <c r="AA27" s="33"/>
      <c r="AB27" s="33"/>
      <c r="AC27" s="33"/>
      <c r="AD27" s="33"/>
      <c r="AE27" s="33"/>
      <c r="AF27" s="33"/>
      <c r="AG27" s="33"/>
    </row>
    <row r="28" spans="1:33" ht="112.5" customHeight="1">
      <c r="A28" s="119" t="s">
        <v>127</v>
      </c>
      <c r="B28" s="20" t="s">
        <v>128</v>
      </c>
      <c r="C28" s="113" t="s">
        <v>21</v>
      </c>
      <c r="D28" s="120" t="s">
        <v>129</v>
      </c>
      <c r="E28" s="120" t="s">
        <v>130</v>
      </c>
      <c r="F28" s="23"/>
      <c r="G28" s="120">
        <v>2</v>
      </c>
      <c r="H28" s="121">
        <v>28878</v>
      </c>
      <c r="I28" s="122" t="s">
        <v>131</v>
      </c>
      <c r="J28" s="123" t="s">
        <v>132</v>
      </c>
      <c r="K28" s="90">
        <v>27668.29</v>
      </c>
      <c r="L28" s="26">
        <f t="shared" si="8"/>
        <v>55336.58</v>
      </c>
      <c r="M28" s="27">
        <v>0</v>
      </c>
      <c r="N28" s="28">
        <f t="shared" si="4"/>
        <v>55336.58</v>
      </c>
      <c r="O28" s="29">
        <f t="shared" si="9"/>
        <v>27668.29</v>
      </c>
      <c r="P28" s="124"/>
      <c r="Q28" s="125"/>
      <c r="R28" s="125"/>
      <c r="S28" s="125"/>
      <c r="T28" s="125"/>
      <c r="U28" s="125"/>
      <c r="V28" s="125"/>
      <c r="W28" s="125"/>
      <c r="X28" s="125"/>
      <c r="Y28" s="125"/>
      <c r="Z28" s="125"/>
      <c r="AA28" s="125"/>
      <c r="AB28" s="125"/>
      <c r="AC28" s="125"/>
      <c r="AD28" s="125"/>
      <c r="AE28" s="125"/>
      <c r="AF28" s="125"/>
      <c r="AG28" s="125"/>
    </row>
    <row r="29" spans="1:33" ht="112.5" customHeight="1">
      <c r="A29" s="126" t="s">
        <v>127</v>
      </c>
      <c r="B29" s="127" t="s">
        <v>133</v>
      </c>
      <c r="C29" s="21" t="s">
        <v>55</v>
      </c>
      <c r="D29" s="22" t="s">
        <v>134</v>
      </c>
      <c r="E29" s="21" t="s">
        <v>135</v>
      </c>
      <c r="F29" s="23"/>
      <c r="G29" s="21">
        <v>1</v>
      </c>
      <c r="H29" s="24">
        <v>24008</v>
      </c>
      <c r="I29" s="21" t="s">
        <v>136</v>
      </c>
      <c r="J29" s="25" t="s">
        <v>137</v>
      </c>
      <c r="K29" s="36">
        <v>17750</v>
      </c>
      <c r="L29" s="26">
        <f t="shared" si="8"/>
        <v>17750</v>
      </c>
      <c r="M29" s="27">
        <v>0.5</v>
      </c>
      <c r="N29" s="28">
        <f t="shared" si="4"/>
        <v>8875</v>
      </c>
      <c r="O29" s="29">
        <f t="shared" si="9"/>
        <v>8875</v>
      </c>
      <c r="P29" s="41" t="s">
        <v>138</v>
      </c>
      <c r="Q29" s="42"/>
      <c r="R29" s="42"/>
      <c r="S29" s="42"/>
      <c r="T29" s="42"/>
      <c r="U29" s="42"/>
      <c r="V29" s="42"/>
      <c r="W29" s="42"/>
      <c r="X29" s="42"/>
      <c r="Y29" s="42"/>
      <c r="Z29" s="42"/>
      <c r="AA29" s="42"/>
      <c r="AB29" s="42"/>
      <c r="AC29" s="42"/>
      <c r="AD29" s="42"/>
      <c r="AE29" s="42"/>
      <c r="AF29" s="42"/>
      <c r="AG29" s="42"/>
    </row>
    <row r="30" spans="1:33" ht="112.5" customHeight="1">
      <c r="A30" s="126" t="s">
        <v>127</v>
      </c>
      <c r="B30" s="20" t="s">
        <v>36</v>
      </c>
      <c r="C30" s="21" t="s">
        <v>21</v>
      </c>
      <c r="D30" s="22" t="s">
        <v>139</v>
      </c>
      <c r="E30" s="22" t="s">
        <v>140</v>
      </c>
      <c r="F30" s="23"/>
      <c r="G30" s="128">
        <v>1</v>
      </c>
      <c r="H30" s="129">
        <v>27237</v>
      </c>
      <c r="I30" s="122" t="s">
        <v>141</v>
      </c>
      <c r="J30" s="25" t="s">
        <v>142</v>
      </c>
      <c r="K30" s="130">
        <v>27432.32</v>
      </c>
      <c r="L30" s="26">
        <f t="shared" si="8"/>
        <v>27432.32</v>
      </c>
      <c r="M30" s="27">
        <v>0</v>
      </c>
      <c r="N30" s="28">
        <f t="shared" si="4"/>
        <v>27432.32</v>
      </c>
      <c r="O30" s="29">
        <f t="shared" si="9"/>
        <v>27432.32</v>
      </c>
      <c r="P30" s="32" t="s">
        <v>143</v>
      </c>
      <c r="Q30" s="33"/>
      <c r="R30" s="33"/>
      <c r="S30" s="33"/>
      <c r="T30" s="33"/>
      <c r="U30" s="33"/>
      <c r="V30" s="33"/>
      <c r="W30" s="33"/>
      <c r="X30" s="33"/>
      <c r="Y30" s="33"/>
      <c r="Z30" s="33"/>
      <c r="AA30" s="33"/>
      <c r="AB30" s="33"/>
      <c r="AC30" s="33"/>
      <c r="AD30" s="33"/>
      <c r="AE30" s="33"/>
      <c r="AF30" s="33"/>
      <c r="AG30" s="33"/>
    </row>
    <row r="31" spans="1:33" ht="112.5" customHeight="1">
      <c r="A31" s="126" t="s">
        <v>127</v>
      </c>
      <c r="B31" s="20" t="s">
        <v>27</v>
      </c>
      <c r="C31" s="21" t="s">
        <v>21</v>
      </c>
      <c r="D31" s="22" t="s">
        <v>144</v>
      </c>
      <c r="E31" s="22" t="s">
        <v>145</v>
      </c>
      <c r="F31" s="23"/>
      <c r="G31" s="128">
        <v>1</v>
      </c>
      <c r="H31" s="129">
        <v>28733</v>
      </c>
      <c r="I31" s="22" t="s">
        <v>146</v>
      </c>
      <c r="J31" s="25" t="s">
        <v>147</v>
      </c>
      <c r="K31" s="36">
        <v>22739.35</v>
      </c>
      <c r="L31" s="26">
        <f t="shared" si="8"/>
        <v>22739.35</v>
      </c>
      <c r="M31" s="27">
        <v>0.5</v>
      </c>
      <c r="N31" s="28">
        <f t="shared" si="4"/>
        <v>11369.674999999999</v>
      </c>
      <c r="O31" s="29">
        <f t="shared" si="9"/>
        <v>11369.674999999999</v>
      </c>
      <c r="P31" s="41" t="s">
        <v>148</v>
      </c>
      <c r="Q31" s="42"/>
      <c r="R31" s="42"/>
      <c r="S31" s="42"/>
      <c r="T31" s="42"/>
      <c r="U31" s="42"/>
      <c r="V31" s="42"/>
      <c r="W31" s="42"/>
      <c r="X31" s="42"/>
      <c r="Y31" s="42"/>
      <c r="Z31" s="42"/>
      <c r="AA31" s="42"/>
      <c r="AB31" s="42"/>
      <c r="AC31" s="42"/>
      <c r="AD31" s="42"/>
      <c r="AE31" s="42"/>
      <c r="AF31" s="42"/>
      <c r="AG31" s="42"/>
    </row>
    <row r="32" spans="1:33" ht="112.5" customHeight="1">
      <c r="A32" s="119" t="s">
        <v>127</v>
      </c>
      <c r="B32" s="20" t="s">
        <v>77</v>
      </c>
      <c r="C32" s="113" t="s">
        <v>21</v>
      </c>
      <c r="D32" s="22" t="s">
        <v>149</v>
      </c>
      <c r="E32" s="21" t="s">
        <v>150</v>
      </c>
      <c r="F32" s="23"/>
      <c r="G32" s="21">
        <v>1</v>
      </c>
      <c r="H32" s="24">
        <v>28922</v>
      </c>
      <c r="I32" s="131" t="s">
        <v>151</v>
      </c>
      <c r="J32" s="123" t="s">
        <v>152</v>
      </c>
      <c r="K32" s="130">
        <v>41459</v>
      </c>
      <c r="L32" s="26">
        <f t="shared" si="8"/>
        <v>41459</v>
      </c>
      <c r="M32" s="27">
        <v>0</v>
      </c>
      <c r="N32" s="28">
        <f t="shared" si="4"/>
        <v>41459</v>
      </c>
      <c r="O32" s="29">
        <f t="shared" si="9"/>
        <v>41459</v>
      </c>
      <c r="P32" s="37" t="s">
        <v>153</v>
      </c>
      <c r="Q32" s="38"/>
      <c r="R32" s="38"/>
      <c r="S32" s="38"/>
      <c r="T32" s="38"/>
      <c r="U32" s="38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</row>
    <row r="33" spans="1:33" ht="112.5" customHeight="1">
      <c r="A33" s="126" t="s">
        <v>127</v>
      </c>
      <c r="B33" s="20" t="s">
        <v>27</v>
      </c>
      <c r="C33" s="21" t="s">
        <v>55</v>
      </c>
      <c r="D33" s="22" t="s">
        <v>154</v>
      </c>
      <c r="E33" s="21" t="s">
        <v>145</v>
      </c>
      <c r="F33" s="23"/>
      <c r="G33" s="21">
        <v>1</v>
      </c>
      <c r="H33" s="24">
        <v>23682</v>
      </c>
      <c r="I33" s="21" t="s">
        <v>155</v>
      </c>
      <c r="J33" s="25" t="s">
        <v>156</v>
      </c>
      <c r="K33" s="36">
        <v>17659</v>
      </c>
      <c r="L33" s="26">
        <f t="shared" si="8"/>
        <v>17659</v>
      </c>
      <c r="M33" s="27">
        <v>0.5</v>
      </c>
      <c r="N33" s="28">
        <f t="shared" si="4"/>
        <v>8829.5</v>
      </c>
      <c r="O33" s="29">
        <f t="shared" si="9"/>
        <v>8829.5</v>
      </c>
      <c r="P33" s="37" t="s">
        <v>157</v>
      </c>
      <c r="Q33" s="38"/>
      <c r="R33" s="38"/>
      <c r="S33" s="38"/>
      <c r="T33" s="38"/>
      <c r="U33" s="38"/>
      <c r="V33" s="38"/>
      <c r="W33" s="38"/>
      <c r="X33" s="38"/>
      <c r="Y33" s="38"/>
      <c r="Z33" s="38"/>
      <c r="AA33" s="38"/>
      <c r="AB33" s="38"/>
      <c r="AC33" s="38"/>
      <c r="AD33" s="38"/>
      <c r="AE33" s="38"/>
      <c r="AF33" s="38"/>
      <c r="AG33" s="38"/>
    </row>
    <row r="34" spans="1:33" ht="112.5" customHeight="1">
      <c r="A34" s="126" t="s">
        <v>127</v>
      </c>
      <c r="B34" s="132" t="s">
        <v>158</v>
      </c>
      <c r="C34" s="21" t="s">
        <v>21</v>
      </c>
      <c r="D34" s="22" t="s">
        <v>159</v>
      </c>
      <c r="E34" s="21" t="s">
        <v>145</v>
      </c>
      <c r="F34" s="23"/>
      <c r="G34" s="21">
        <v>1</v>
      </c>
      <c r="H34" s="24">
        <v>27946</v>
      </c>
      <c r="I34" s="21" t="s">
        <v>160</v>
      </c>
      <c r="J34" s="25" t="s">
        <v>161</v>
      </c>
      <c r="K34" s="36">
        <v>28183.79</v>
      </c>
      <c r="L34" s="26">
        <f t="shared" si="8"/>
        <v>28183.79</v>
      </c>
      <c r="M34" s="27">
        <v>0.5</v>
      </c>
      <c r="N34" s="28">
        <f t="shared" si="4"/>
        <v>14091.895</v>
      </c>
      <c r="O34" s="29">
        <f t="shared" si="9"/>
        <v>14091.895</v>
      </c>
      <c r="P34" s="32" t="s">
        <v>162</v>
      </c>
      <c r="Q34" s="33"/>
      <c r="R34" s="33"/>
      <c r="S34" s="33"/>
      <c r="T34" s="33"/>
      <c r="U34" s="33"/>
      <c r="V34" s="33"/>
      <c r="W34" s="33"/>
      <c r="X34" s="33"/>
      <c r="Y34" s="33"/>
      <c r="Z34" s="33"/>
      <c r="AA34" s="33"/>
      <c r="AB34" s="33"/>
      <c r="AC34" s="33"/>
      <c r="AD34" s="33"/>
      <c r="AE34" s="33"/>
      <c r="AF34" s="33"/>
      <c r="AG34" s="33"/>
    </row>
    <row r="35" spans="1:33" ht="112.5" customHeight="1">
      <c r="A35" s="126" t="s">
        <v>127</v>
      </c>
      <c r="B35" s="20" t="s">
        <v>36</v>
      </c>
      <c r="C35" s="21" t="s">
        <v>55</v>
      </c>
      <c r="D35" s="22" t="s">
        <v>163</v>
      </c>
      <c r="E35" s="21" t="s">
        <v>117</v>
      </c>
      <c r="F35" s="23"/>
      <c r="G35" s="21">
        <v>1</v>
      </c>
      <c r="H35" s="21">
        <v>29096</v>
      </c>
      <c r="I35" s="21" t="s">
        <v>164</v>
      </c>
      <c r="J35" s="133" t="s">
        <v>165</v>
      </c>
      <c r="K35" s="130">
        <v>18323.2</v>
      </c>
      <c r="L35" s="26">
        <f t="shared" si="8"/>
        <v>18323.2</v>
      </c>
      <c r="M35" s="27">
        <v>0</v>
      </c>
      <c r="N35" s="28">
        <f t="shared" si="4"/>
        <v>18323.2</v>
      </c>
      <c r="O35" s="29">
        <f t="shared" si="9"/>
        <v>18323.2</v>
      </c>
      <c r="P35" s="32" t="s">
        <v>166</v>
      </c>
      <c r="Q35" s="33"/>
      <c r="R35" s="33"/>
      <c r="S35" s="33"/>
      <c r="T35" s="33"/>
      <c r="U35" s="33"/>
      <c r="V35" s="33"/>
      <c r="W35" s="33"/>
      <c r="X35" s="33"/>
      <c r="Y35" s="33"/>
      <c r="Z35" s="33"/>
      <c r="AA35" s="33"/>
      <c r="AB35" s="33"/>
      <c r="AC35" s="33"/>
      <c r="AD35" s="33"/>
      <c r="AE35" s="33"/>
      <c r="AF35" s="33"/>
      <c r="AG35" s="33"/>
    </row>
    <row r="36" spans="1:33" ht="112.5" customHeight="1">
      <c r="A36" s="126" t="s">
        <v>167</v>
      </c>
      <c r="B36" s="20" t="s">
        <v>77</v>
      </c>
      <c r="C36" s="21" t="s">
        <v>21</v>
      </c>
      <c r="D36" s="22"/>
      <c r="E36" s="21" t="s">
        <v>168</v>
      </c>
      <c r="F36" s="23"/>
      <c r="G36" s="21">
        <v>1</v>
      </c>
      <c r="H36" s="37" t="s">
        <v>169</v>
      </c>
      <c r="I36" s="131" t="s">
        <v>170</v>
      </c>
      <c r="J36" s="133" t="s">
        <v>171</v>
      </c>
      <c r="K36" s="130">
        <v>33173.61</v>
      </c>
      <c r="L36" s="26">
        <f t="shared" si="8"/>
        <v>33173.61</v>
      </c>
      <c r="M36" s="27">
        <v>0</v>
      </c>
      <c r="N36" s="28">
        <f t="shared" si="4"/>
        <v>33173.61</v>
      </c>
      <c r="O36" s="29">
        <f t="shared" si="9"/>
        <v>33173.61</v>
      </c>
      <c r="P36" s="37"/>
      <c r="Q36" s="38"/>
      <c r="R36" s="38"/>
      <c r="S36" s="38"/>
      <c r="T36" s="38"/>
      <c r="U36" s="38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</row>
    <row r="37" spans="1:33" ht="112.5" customHeight="1">
      <c r="A37" s="126" t="s">
        <v>167</v>
      </c>
      <c r="B37" s="20" t="s">
        <v>77</v>
      </c>
      <c r="C37" s="21"/>
      <c r="D37" s="22"/>
      <c r="E37" s="21" t="s">
        <v>93</v>
      </c>
      <c r="F37" s="23"/>
      <c r="G37" s="21">
        <v>1</v>
      </c>
      <c r="H37" s="37" t="s">
        <v>172</v>
      </c>
      <c r="I37" s="88" t="s">
        <v>173</v>
      </c>
      <c r="J37" s="25" t="s">
        <v>174</v>
      </c>
      <c r="K37" s="130">
        <v>49628.44</v>
      </c>
      <c r="L37" s="26">
        <f t="shared" si="8"/>
        <v>49628.44</v>
      </c>
      <c r="M37" s="27">
        <v>0</v>
      </c>
      <c r="N37" s="28">
        <f t="shared" si="4"/>
        <v>49628.44</v>
      </c>
      <c r="O37" s="29">
        <f t="shared" si="9"/>
        <v>49628.44</v>
      </c>
      <c r="P37" s="88"/>
      <c r="Q37" s="134"/>
      <c r="R37" s="134"/>
      <c r="S37" s="134"/>
      <c r="T37" s="134"/>
      <c r="U37" s="134"/>
      <c r="V37" s="134"/>
      <c r="W37" s="134"/>
      <c r="X37" s="134"/>
      <c r="Y37" s="134"/>
      <c r="Z37" s="134"/>
      <c r="AA37" s="134"/>
      <c r="AB37" s="134"/>
      <c r="AC37" s="134"/>
      <c r="AD37" s="134"/>
      <c r="AE37" s="134"/>
      <c r="AF37" s="134"/>
      <c r="AG37" s="134"/>
    </row>
    <row r="38" spans="1:33" ht="112.5" customHeight="1">
      <c r="A38" s="126" t="s">
        <v>167</v>
      </c>
      <c r="B38" s="20" t="s">
        <v>77</v>
      </c>
      <c r="C38" s="21"/>
      <c r="D38" s="22"/>
      <c r="E38" s="21" t="s">
        <v>93</v>
      </c>
      <c r="F38" s="23"/>
      <c r="G38" s="21">
        <v>1</v>
      </c>
      <c r="H38" s="37" t="s">
        <v>175</v>
      </c>
      <c r="I38" s="37" t="s">
        <v>176</v>
      </c>
      <c r="J38" s="25" t="s">
        <v>174</v>
      </c>
      <c r="K38" s="130">
        <v>37285.71</v>
      </c>
      <c r="L38" s="26">
        <f t="shared" si="8"/>
        <v>37285.71</v>
      </c>
      <c r="M38" s="27">
        <v>0</v>
      </c>
      <c r="N38" s="28">
        <f t="shared" si="4"/>
        <v>37285.71</v>
      </c>
      <c r="O38" s="29">
        <f t="shared" si="9"/>
        <v>37285.71</v>
      </c>
      <c r="P38" s="88"/>
      <c r="Q38" s="134"/>
      <c r="R38" s="134"/>
      <c r="S38" s="134"/>
      <c r="T38" s="134"/>
      <c r="U38" s="134"/>
      <c r="V38" s="134"/>
      <c r="W38" s="134"/>
      <c r="X38" s="134"/>
      <c r="Y38" s="134"/>
      <c r="Z38" s="134"/>
      <c r="AA38" s="134"/>
      <c r="AB38" s="134"/>
      <c r="AC38" s="134"/>
      <c r="AD38" s="134"/>
      <c r="AE38" s="134"/>
      <c r="AF38" s="134"/>
      <c r="AG38" s="134"/>
    </row>
    <row r="39" spans="1:33" ht="112.5" customHeight="1">
      <c r="A39" s="126" t="s">
        <v>167</v>
      </c>
      <c r="B39" s="20" t="s">
        <v>36</v>
      </c>
      <c r="C39" s="21"/>
      <c r="D39" s="22"/>
      <c r="E39" s="21" t="s">
        <v>99</v>
      </c>
      <c r="F39" s="23"/>
      <c r="G39" s="21">
        <v>1</v>
      </c>
      <c r="H39" s="37" t="s">
        <v>177</v>
      </c>
      <c r="I39" s="37" t="s">
        <v>178</v>
      </c>
      <c r="J39" s="133" t="s">
        <v>179</v>
      </c>
      <c r="K39" s="130">
        <v>38128</v>
      </c>
      <c r="L39" s="26">
        <f t="shared" si="8"/>
        <v>38128</v>
      </c>
      <c r="M39" s="27">
        <v>0</v>
      </c>
      <c r="N39" s="28">
        <f t="shared" si="4"/>
        <v>38128</v>
      </c>
      <c r="O39" s="29">
        <f t="shared" si="9"/>
        <v>38128</v>
      </c>
      <c r="P39" s="32" t="s">
        <v>180</v>
      </c>
      <c r="Q39" s="33"/>
      <c r="R39" s="33"/>
      <c r="S39" s="33"/>
      <c r="T39" s="33"/>
      <c r="U39" s="33"/>
      <c r="V39" s="33"/>
      <c r="W39" s="33"/>
      <c r="X39" s="33"/>
      <c r="Y39" s="33"/>
      <c r="Z39" s="33"/>
      <c r="AA39" s="33"/>
      <c r="AB39" s="33"/>
      <c r="AC39" s="33"/>
      <c r="AD39" s="33"/>
      <c r="AE39" s="33"/>
      <c r="AF39" s="33"/>
      <c r="AG39" s="33"/>
    </row>
    <row r="40" spans="1:33" ht="112.5" customHeight="1">
      <c r="A40" s="126" t="s">
        <v>167</v>
      </c>
      <c r="B40" s="20" t="s">
        <v>77</v>
      </c>
      <c r="C40" s="21"/>
      <c r="D40" s="22"/>
      <c r="E40" s="21" t="s">
        <v>99</v>
      </c>
      <c r="F40" s="23"/>
      <c r="G40" s="21">
        <v>1</v>
      </c>
      <c r="H40" s="37" t="s">
        <v>181</v>
      </c>
      <c r="I40" s="37" t="s">
        <v>182</v>
      </c>
      <c r="J40" s="133" t="s">
        <v>179</v>
      </c>
      <c r="K40" s="36">
        <v>35077.35</v>
      </c>
      <c r="L40" s="26">
        <f t="shared" si="8"/>
        <v>35077.35</v>
      </c>
      <c r="M40" s="27">
        <v>0</v>
      </c>
      <c r="N40" s="28">
        <f t="shared" si="4"/>
        <v>35077.35</v>
      </c>
      <c r="O40" s="29">
        <f t="shared" si="9"/>
        <v>35077.35</v>
      </c>
      <c r="P40" s="37"/>
      <c r="Q40" s="38"/>
      <c r="R40" s="38"/>
      <c r="S40" s="38"/>
      <c r="T40" s="38"/>
      <c r="U40" s="38"/>
      <c r="V40" s="38"/>
      <c r="W40" s="38"/>
      <c r="X40" s="38"/>
      <c r="Y40" s="38"/>
      <c r="Z40" s="38"/>
      <c r="AA40" s="38"/>
      <c r="AB40" s="38"/>
      <c r="AC40" s="38"/>
      <c r="AD40" s="38"/>
      <c r="AE40" s="38"/>
      <c r="AF40" s="38"/>
      <c r="AG40" s="38"/>
    </row>
    <row r="41" spans="1:33" ht="112.5" customHeight="1">
      <c r="A41" s="126" t="s">
        <v>167</v>
      </c>
      <c r="B41" s="20" t="s">
        <v>49</v>
      </c>
      <c r="C41" s="21"/>
      <c r="D41" s="22"/>
      <c r="E41" s="21" t="s">
        <v>183</v>
      </c>
      <c r="F41" s="23"/>
      <c r="G41" s="21">
        <v>1</v>
      </c>
      <c r="H41" s="37">
        <v>20097</v>
      </c>
      <c r="I41" s="37" t="s">
        <v>184</v>
      </c>
      <c r="J41" s="133" t="s">
        <v>52</v>
      </c>
      <c r="K41" s="36">
        <v>35021.699999999997</v>
      </c>
      <c r="L41" s="36">
        <v>35021.699999999997</v>
      </c>
      <c r="M41" s="27">
        <v>0.5</v>
      </c>
      <c r="N41" s="28">
        <f>L41/2</f>
        <v>17510.849999999999</v>
      </c>
      <c r="O41" s="28">
        <f>L41/2</f>
        <v>17510.849999999999</v>
      </c>
      <c r="P41" s="37"/>
      <c r="Q41" s="38"/>
      <c r="R41" s="38"/>
      <c r="S41" s="38"/>
      <c r="T41" s="38"/>
      <c r="U41" s="38"/>
      <c r="V41" s="38"/>
      <c r="W41" s="38"/>
      <c r="X41" s="38"/>
      <c r="Y41" s="38"/>
      <c r="Z41" s="38"/>
      <c r="AA41" s="38"/>
      <c r="AB41" s="38"/>
      <c r="AC41" s="38"/>
      <c r="AD41" s="38"/>
      <c r="AE41" s="38"/>
      <c r="AF41" s="38"/>
      <c r="AG41" s="38"/>
    </row>
    <row r="42" spans="1:33" ht="112.5" customHeight="1">
      <c r="A42" s="126" t="s">
        <v>167</v>
      </c>
      <c r="B42" s="20" t="s">
        <v>49</v>
      </c>
      <c r="C42" s="21"/>
      <c r="D42" s="22"/>
      <c r="E42" s="21" t="s">
        <v>185</v>
      </c>
      <c r="F42" s="23"/>
      <c r="G42" s="21">
        <v>1</v>
      </c>
      <c r="H42" s="37">
        <v>3666</v>
      </c>
      <c r="I42" s="37" t="s">
        <v>186</v>
      </c>
      <c r="J42" s="133" t="s">
        <v>52</v>
      </c>
      <c r="K42" s="36">
        <v>7616.67</v>
      </c>
      <c r="L42" s="36">
        <v>7616.67</v>
      </c>
      <c r="M42" s="135">
        <v>0</v>
      </c>
      <c r="N42" s="36">
        <v>7616.67</v>
      </c>
      <c r="O42" s="36">
        <v>7616.67</v>
      </c>
      <c r="P42" s="37" t="s">
        <v>187</v>
      </c>
      <c r="Q42" s="38"/>
      <c r="R42" s="38"/>
      <c r="S42" s="38"/>
      <c r="T42" s="38"/>
      <c r="U42" s="38"/>
      <c r="V42" s="38"/>
      <c r="W42" s="38"/>
      <c r="X42" s="38"/>
      <c r="Y42" s="38"/>
      <c r="Z42" s="38"/>
      <c r="AA42" s="38"/>
      <c r="AB42" s="38"/>
      <c r="AC42" s="38"/>
      <c r="AD42" s="38"/>
      <c r="AE42" s="38"/>
      <c r="AF42" s="38"/>
      <c r="AG42" s="38"/>
    </row>
    <row r="43" spans="1:33" ht="112.5" customHeight="1">
      <c r="A43" s="126" t="s">
        <v>167</v>
      </c>
      <c r="B43" s="20"/>
      <c r="C43" s="21"/>
      <c r="D43" s="22" t="s">
        <v>188</v>
      </c>
      <c r="E43" s="21" t="s">
        <v>189</v>
      </c>
      <c r="F43" s="23"/>
      <c r="G43" s="21">
        <v>1</v>
      </c>
      <c r="H43" s="37"/>
      <c r="I43" s="37" t="s">
        <v>190</v>
      </c>
      <c r="J43" s="133" t="s">
        <v>191</v>
      </c>
      <c r="K43" s="36">
        <v>38526</v>
      </c>
      <c r="L43" s="36">
        <f t="shared" ref="L43:L44" si="10">G43*K43</f>
        <v>38526</v>
      </c>
      <c r="M43" s="135">
        <v>0.7</v>
      </c>
      <c r="N43" s="36">
        <f t="shared" ref="N43:N175" si="11">L43-(L43*M43)</f>
        <v>11557.800000000003</v>
      </c>
      <c r="O43" s="36">
        <f>K43-(K43*M43)</f>
        <v>11557.800000000003</v>
      </c>
      <c r="P43" s="37"/>
      <c r="Q43" s="38"/>
      <c r="R43" s="38"/>
      <c r="S43" s="38"/>
      <c r="T43" s="38"/>
      <c r="U43" s="38"/>
      <c r="V43" s="38"/>
      <c r="W43" s="38"/>
      <c r="X43" s="38"/>
      <c r="Y43" s="38"/>
      <c r="Z43" s="38"/>
      <c r="AA43" s="38"/>
      <c r="AB43" s="38"/>
      <c r="AC43" s="38"/>
      <c r="AD43" s="38"/>
      <c r="AE43" s="38"/>
      <c r="AF43" s="38"/>
      <c r="AG43" s="38"/>
    </row>
    <row r="44" spans="1:33" ht="112.5" customHeight="1">
      <c r="A44" s="136" t="s">
        <v>192</v>
      </c>
      <c r="B44" s="20"/>
      <c r="C44" s="21"/>
      <c r="D44" s="22" t="s">
        <v>193</v>
      </c>
      <c r="E44" s="21" t="s">
        <v>189</v>
      </c>
      <c r="F44" s="23"/>
      <c r="G44" s="21">
        <v>1</v>
      </c>
      <c r="H44" s="37"/>
      <c r="I44" s="37" t="s">
        <v>194</v>
      </c>
      <c r="J44" s="133" t="s">
        <v>111</v>
      </c>
      <c r="K44" s="36">
        <v>14159</v>
      </c>
      <c r="L44" s="36">
        <f t="shared" si="10"/>
        <v>14159</v>
      </c>
      <c r="M44" s="135">
        <v>0.5</v>
      </c>
      <c r="N44" s="36">
        <f t="shared" si="11"/>
        <v>7079.5</v>
      </c>
      <c r="O44" s="36"/>
      <c r="P44" s="37"/>
      <c r="Q44" s="38"/>
      <c r="R44" s="38"/>
      <c r="S44" s="38"/>
      <c r="T44" s="38"/>
      <c r="U44" s="38"/>
      <c r="V44" s="38"/>
      <c r="W44" s="38"/>
      <c r="X44" s="38"/>
      <c r="Y44" s="38"/>
      <c r="Z44" s="38"/>
      <c r="AA44" s="38"/>
      <c r="AB44" s="38"/>
      <c r="AC44" s="38"/>
      <c r="AD44" s="38"/>
      <c r="AE44" s="38"/>
      <c r="AF44" s="38"/>
      <c r="AG44" s="38"/>
    </row>
    <row r="45" spans="1:33" ht="112.5" customHeight="1">
      <c r="A45" s="136" t="s">
        <v>192</v>
      </c>
      <c r="B45" s="20" t="s">
        <v>195</v>
      </c>
      <c r="C45" s="21"/>
      <c r="D45" s="22"/>
      <c r="E45" s="21" t="s">
        <v>196</v>
      </c>
      <c r="F45" s="23"/>
      <c r="G45" s="21">
        <v>1</v>
      </c>
      <c r="H45" s="37"/>
      <c r="I45" s="37" t="s">
        <v>197</v>
      </c>
      <c r="J45" s="133" t="s">
        <v>198</v>
      </c>
      <c r="K45" s="36">
        <v>12078</v>
      </c>
      <c r="L45" s="26">
        <f t="shared" ref="L45:L48" si="12">K45*G45</f>
        <v>12078</v>
      </c>
      <c r="M45" s="27">
        <v>0</v>
      </c>
      <c r="N45" s="28">
        <f t="shared" si="11"/>
        <v>12078</v>
      </c>
      <c r="O45" s="29">
        <f t="shared" ref="O45:O82" si="13">N45/G45</f>
        <v>12078</v>
      </c>
      <c r="P45" s="37" t="s">
        <v>199</v>
      </c>
      <c r="Q45" s="38"/>
      <c r="R45" s="38"/>
      <c r="S45" s="38"/>
      <c r="T45" s="38"/>
      <c r="U45" s="38"/>
      <c r="V45" s="38"/>
      <c r="W45" s="38"/>
      <c r="X45" s="38"/>
      <c r="Y45" s="38"/>
      <c r="Z45" s="38"/>
      <c r="AA45" s="38"/>
      <c r="AB45" s="38"/>
      <c r="AC45" s="38"/>
      <c r="AD45" s="38"/>
      <c r="AE45" s="38"/>
      <c r="AF45" s="38"/>
      <c r="AG45" s="38"/>
    </row>
    <row r="46" spans="1:33" ht="112.5" customHeight="1">
      <c r="A46" s="136" t="s">
        <v>192</v>
      </c>
      <c r="B46" s="20" t="s">
        <v>195</v>
      </c>
      <c r="C46" s="21"/>
      <c r="D46" s="22"/>
      <c r="E46" s="21" t="s">
        <v>200</v>
      </c>
      <c r="F46" s="23"/>
      <c r="G46" s="21">
        <v>2</v>
      </c>
      <c r="H46" s="37">
        <v>10921</v>
      </c>
      <c r="I46" s="37" t="s">
        <v>201</v>
      </c>
      <c r="J46" s="133" t="s">
        <v>202</v>
      </c>
      <c r="K46" s="36">
        <v>1844.85</v>
      </c>
      <c r="L46" s="26">
        <f t="shared" si="12"/>
        <v>3689.7</v>
      </c>
      <c r="M46" s="27">
        <v>0</v>
      </c>
      <c r="N46" s="28">
        <f t="shared" si="11"/>
        <v>3689.7</v>
      </c>
      <c r="O46" s="29">
        <f t="shared" si="13"/>
        <v>1844.85</v>
      </c>
      <c r="P46" s="37"/>
      <c r="Q46" s="38"/>
      <c r="R46" s="38"/>
      <c r="S46" s="38"/>
      <c r="T46" s="38"/>
      <c r="U46" s="38"/>
      <c r="V46" s="38"/>
      <c r="W46" s="38"/>
      <c r="X46" s="38"/>
      <c r="Y46" s="38"/>
      <c r="Z46" s="38"/>
      <c r="AA46" s="38"/>
      <c r="AB46" s="38"/>
      <c r="AC46" s="38"/>
      <c r="AD46" s="38"/>
      <c r="AE46" s="38"/>
      <c r="AF46" s="38"/>
      <c r="AG46" s="38"/>
    </row>
    <row r="47" spans="1:33" ht="112.5" customHeight="1">
      <c r="A47" s="137" t="s">
        <v>203</v>
      </c>
      <c r="B47" s="20" t="s">
        <v>204</v>
      </c>
      <c r="C47" s="21"/>
      <c r="D47" s="22"/>
      <c r="E47" s="37" t="s">
        <v>99</v>
      </c>
      <c r="F47" s="23"/>
      <c r="G47" s="21">
        <v>4</v>
      </c>
      <c r="H47" s="24" t="s">
        <v>205</v>
      </c>
      <c r="I47" s="21" t="s">
        <v>206</v>
      </c>
      <c r="J47" s="25" t="s">
        <v>179</v>
      </c>
      <c r="K47" s="130">
        <v>6531</v>
      </c>
      <c r="L47" s="26">
        <f t="shared" si="12"/>
        <v>26124</v>
      </c>
      <c r="M47" s="27">
        <v>0</v>
      </c>
      <c r="N47" s="28">
        <f t="shared" si="11"/>
        <v>26124</v>
      </c>
      <c r="O47" s="29">
        <f t="shared" si="13"/>
        <v>6531</v>
      </c>
      <c r="P47" s="138"/>
      <c r="Q47" s="139"/>
      <c r="R47" s="139"/>
      <c r="S47" s="139"/>
      <c r="T47" s="139"/>
      <c r="U47" s="139"/>
      <c r="V47" s="139"/>
      <c r="W47" s="139"/>
      <c r="X47" s="139"/>
      <c r="Y47" s="139"/>
      <c r="Z47" s="139"/>
      <c r="AA47" s="139"/>
      <c r="AB47" s="139"/>
      <c r="AC47" s="139"/>
      <c r="AD47" s="139"/>
      <c r="AE47" s="139"/>
      <c r="AF47" s="139"/>
      <c r="AG47" s="139"/>
    </row>
    <row r="48" spans="1:33" ht="112.5" customHeight="1">
      <c r="A48" s="137" t="s">
        <v>207</v>
      </c>
      <c r="B48" s="20" t="s">
        <v>208</v>
      </c>
      <c r="C48" s="21"/>
      <c r="D48" s="22"/>
      <c r="E48" s="21" t="s">
        <v>99</v>
      </c>
      <c r="F48" s="23"/>
      <c r="G48" s="21">
        <v>8</v>
      </c>
      <c r="H48" s="24" t="s">
        <v>209</v>
      </c>
      <c r="I48" s="21" t="s">
        <v>210</v>
      </c>
      <c r="J48" s="25" t="s">
        <v>179</v>
      </c>
      <c r="K48" s="130">
        <v>8953</v>
      </c>
      <c r="L48" s="26">
        <f t="shared" si="12"/>
        <v>71624</v>
      </c>
      <c r="M48" s="27">
        <v>0</v>
      </c>
      <c r="N48" s="28">
        <f t="shared" si="11"/>
        <v>71624</v>
      </c>
      <c r="O48" s="29">
        <f t="shared" si="13"/>
        <v>8953</v>
      </c>
      <c r="P48" s="138"/>
      <c r="Q48" s="139"/>
      <c r="R48" s="139"/>
      <c r="S48" s="139"/>
      <c r="T48" s="139"/>
      <c r="U48" s="139"/>
      <c r="V48" s="139"/>
      <c r="W48" s="139"/>
      <c r="X48" s="139"/>
      <c r="Y48" s="139"/>
      <c r="Z48" s="139"/>
      <c r="AA48" s="139"/>
      <c r="AB48" s="139"/>
      <c r="AC48" s="139"/>
      <c r="AD48" s="139"/>
      <c r="AE48" s="139"/>
      <c r="AF48" s="139"/>
      <c r="AG48" s="139"/>
    </row>
    <row r="49" spans="1:33" ht="112.5" customHeight="1">
      <c r="A49" s="137" t="s">
        <v>207</v>
      </c>
      <c r="B49" s="20" t="s">
        <v>211</v>
      </c>
      <c r="C49" s="21"/>
      <c r="D49" s="22"/>
      <c r="E49" s="21" t="s">
        <v>99</v>
      </c>
      <c r="F49" s="23"/>
      <c r="G49" s="21">
        <v>8</v>
      </c>
      <c r="H49" s="24" t="s">
        <v>212</v>
      </c>
      <c r="I49" s="21" t="s">
        <v>213</v>
      </c>
      <c r="J49" s="25" t="s">
        <v>179</v>
      </c>
      <c r="K49" s="130">
        <v>5684</v>
      </c>
      <c r="L49" s="90">
        <v>45472</v>
      </c>
      <c r="M49" s="27">
        <v>0</v>
      </c>
      <c r="N49" s="28">
        <f t="shared" si="11"/>
        <v>45472</v>
      </c>
      <c r="O49" s="29">
        <f t="shared" si="13"/>
        <v>5684</v>
      </c>
      <c r="P49" s="138"/>
      <c r="Q49" s="139"/>
      <c r="R49" s="139"/>
      <c r="S49" s="139"/>
      <c r="T49" s="139"/>
      <c r="U49" s="139"/>
      <c r="V49" s="139"/>
      <c r="W49" s="139"/>
      <c r="X49" s="139"/>
      <c r="Y49" s="139"/>
      <c r="Z49" s="139"/>
      <c r="AA49" s="139"/>
      <c r="AB49" s="139"/>
      <c r="AC49" s="139"/>
      <c r="AD49" s="139"/>
      <c r="AE49" s="139"/>
      <c r="AF49" s="139"/>
      <c r="AG49" s="139"/>
    </row>
    <row r="50" spans="1:33" ht="112.5" customHeight="1">
      <c r="A50" s="137" t="s">
        <v>207</v>
      </c>
      <c r="B50" s="20" t="s">
        <v>77</v>
      </c>
      <c r="C50" s="21"/>
      <c r="D50" s="22"/>
      <c r="E50" s="21" t="s">
        <v>99</v>
      </c>
      <c r="F50" s="23"/>
      <c r="G50" s="21">
        <v>2</v>
      </c>
      <c r="H50" s="24" t="s">
        <v>214</v>
      </c>
      <c r="I50" s="21" t="s">
        <v>215</v>
      </c>
      <c r="J50" s="25" t="s">
        <v>179</v>
      </c>
      <c r="K50" s="130">
        <v>13400</v>
      </c>
      <c r="L50" s="26">
        <f t="shared" ref="L50:L82" si="14">K50*G50</f>
        <v>26800</v>
      </c>
      <c r="M50" s="27">
        <v>0</v>
      </c>
      <c r="N50" s="28">
        <f t="shared" si="11"/>
        <v>26800</v>
      </c>
      <c r="O50" s="29">
        <f t="shared" si="13"/>
        <v>13400</v>
      </c>
      <c r="P50" s="138"/>
      <c r="Q50" s="139"/>
      <c r="R50" s="139"/>
      <c r="S50" s="139"/>
      <c r="T50" s="139"/>
      <c r="U50" s="139"/>
      <c r="V50" s="139"/>
      <c r="W50" s="139"/>
      <c r="X50" s="139"/>
      <c r="Y50" s="139"/>
      <c r="Z50" s="139"/>
      <c r="AA50" s="139"/>
      <c r="AB50" s="139"/>
      <c r="AC50" s="139"/>
      <c r="AD50" s="139"/>
      <c r="AE50" s="139"/>
      <c r="AF50" s="139"/>
      <c r="AG50" s="139"/>
    </row>
    <row r="51" spans="1:33" ht="112.5" customHeight="1">
      <c r="A51" s="137" t="s">
        <v>207</v>
      </c>
      <c r="B51" s="20" t="s">
        <v>216</v>
      </c>
      <c r="C51" s="21"/>
      <c r="D51" s="22"/>
      <c r="E51" s="21" t="s">
        <v>99</v>
      </c>
      <c r="F51" s="23"/>
      <c r="G51" s="21">
        <v>6</v>
      </c>
      <c r="H51" s="24" t="s">
        <v>217</v>
      </c>
      <c r="I51" s="21" t="s">
        <v>218</v>
      </c>
      <c r="J51" s="25" t="s">
        <v>179</v>
      </c>
      <c r="K51" s="130">
        <v>8934</v>
      </c>
      <c r="L51" s="26">
        <f t="shared" si="14"/>
        <v>53604</v>
      </c>
      <c r="M51" s="27">
        <v>0</v>
      </c>
      <c r="N51" s="28">
        <f t="shared" si="11"/>
        <v>53604</v>
      </c>
      <c r="O51" s="29">
        <f t="shared" si="13"/>
        <v>8934</v>
      </c>
      <c r="P51" s="138"/>
      <c r="Q51" s="139"/>
      <c r="R51" s="139"/>
      <c r="S51" s="139"/>
      <c r="T51" s="139"/>
      <c r="U51" s="139"/>
      <c r="V51" s="139"/>
      <c r="W51" s="139"/>
      <c r="X51" s="139"/>
      <c r="Y51" s="139"/>
      <c r="Z51" s="139"/>
      <c r="AA51" s="139"/>
      <c r="AB51" s="139"/>
      <c r="AC51" s="139"/>
      <c r="AD51" s="139"/>
      <c r="AE51" s="139"/>
      <c r="AF51" s="139"/>
      <c r="AG51" s="139"/>
    </row>
    <row r="52" spans="1:33" ht="112.5" customHeight="1">
      <c r="A52" s="137" t="s">
        <v>203</v>
      </c>
      <c r="B52" s="140" t="s">
        <v>219</v>
      </c>
      <c r="C52" s="21" t="s">
        <v>220</v>
      </c>
      <c r="D52" s="22" t="s">
        <v>221</v>
      </c>
      <c r="E52" s="21" t="s">
        <v>222</v>
      </c>
      <c r="F52" s="23"/>
      <c r="G52" s="131">
        <v>8</v>
      </c>
      <c r="H52" s="141" t="s">
        <v>223</v>
      </c>
      <c r="I52" s="21" t="s">
        <v>224</v>
      </c>
      <c r="J52" s="25" t="s">
        <v>225</v>
      </c>
      <c r="K52" s="130">
        <v>3724.96</v>
      </c>
      <c r="L52" s="26">
        <f t="shared" si="14"/>
        <v>29799.68</v>
      </c>
      <c r="M52" s="27">
        <v>0</v>
      </c>
      <c r="N52" s="28">
        <f t="shared" si="11"/>
        <v>29799.68</v>
      </c>
      <c r="O52" s="29">
        <f t="shared" si="13"/>
        <v>3724.96</v>
      </c>
      <c r="P52" s="138"/>
      <c r="Q52" s="139"/>
      <c r="R52" s="139"/>
      <c r="S52" s="139"/>
      <c r="T52" s="139"/>
      <c r="U52" s="139"/>
      <c r="V52" s="139"/>
      <c r="W52" s="139"/>
      <c r="X52" s="139"/>
      <c r="Y52" s="139"/>
      <c r="Z52" s="139"/>
      <c r="AA52" s="139"/>
      <c r="AB52" s="139"/>
      <c r="AC52" s="139"/>
      <c r="AD52" s="139"/>
      <c r="AE52" s="139"/>
      <c r="AF52" s="139"/>
      <c r="AG52" s="139"/>
    </row>
    <row r="53" spans="1:33" ht="112.5" customHeight="1">
      <c r="A53" s="137" t="s">
        <v>203</v>
      </c>
      <c r="B53" s="20" t="s">
        <v>27</v>
      </c>
      <c r="C53" s="21" t="s">
        <v>220</v>
      </c>
      <c r="D53" s="34" t="s">
        <v>226</v>
      </c>
      <c r="E53" s="142" t="s">
        <v>227</v>
      </c>
      <c r="F53" s="143"/>
      <c r="G53" s="142">
        <v>8</v>
      </c>
      <c r="H53" s="144">
        <v>29168</v>
      </c>
      <c r="I53" s="142" t="s">
        <v>228</v>
      </c>
      <c r="J53" s="145" t="s">
        <v>229</v>
      </c>
      <c r="K53" s="146">
        <v>3404.11</v>
      </c>
      <c r="L53" s="26">
        <f t="shared" si="14"/>
        <v>27232.880000000001</v>
      </c>
      <c r="M53" s="147">
        <v>0.5</v>
      </c>
      <c r="N53" s="28">
        <f t="shared" si="11"/>
        <v>13616.44</v>
      </c>
      <c r="O53" s="29">
        <f t="shared" si="13"/>
        <v>1702.0550000000001</v>
      </c>
      <c r="P53" s="138"/>
      <c r="Q53" s="139"/>
      <c r="R53" s="139"/>
      <c r="S53" s="139"/>
      <c r="T53" s="139"/>
      <c r="U53" s="139"/>
      <c r="V53" s="139"/>
      <c r="W53" s="139"/>
      <c r="X53" s="139"/>
      <c r="Y53" s="139"/>
      <c r="Z53" s="139"/>
      <c r="AA53" s="139"/>
      <c r="AB53" s="139"/>
      <c r="AC53" s="139"/>
      <c r="AD53" s="139"/>
      <c r="AE53" s="139"/>
      <c r="AF53" s="139"/>
      <c r="AG53" s="139"/>
    </row>
    <row r="54" spans="1:33" ht="112.5" customHeight="1">
      <c r="A54" s="137" t="s">
        <v>203</v>
      </c>
      <c r="B54" s="20" t="s">
        <v>27</v>
      </c>
      <c r="C54" s="21" t="s">
        <v>220</v>
      </c>
      <c r="D54" s="22" t="s">
        <v>230</v>
      </c>
      <c r="E54" s="21" t="s">
        <v>231</v>
      </c>
      <c r="F54" s="23"/>
      <c r="G54" s="21">
        <v>6</v>
      </c>
      <c r="H54" s="24">
        <v>28418</v>
      </c>
      <c r="I54" s="21" t="s">
        <v>232</v>
      </c>
      <c r="J54" s="25" t="s">
        <v>233</v>
      </c>
      <c r="K54" s="36">
        <v>4848</v>
      </c>
      <c r="L54" s="26">
        <f t="shared" si="14"/>
        <v>29088</v>
      </c>
      <c r="M54" s="27">
        <v>0.5</v>
      </c>
      <c r="N54" s="28">
        <f t="shared" si="11"/>
        <v>14544</v>
      </c>
      <c r="O54" s="29">
        <f t="shared" si="13"/>
        <v>2424</v>
      </c>
      <c r="P54" s="30" t="s">
        <v>138</v>
      </c>
      <c r="Q54" s="31"/>
      <c r="R54" s="31"/>
      <c r="S54" s="31"/>
      <c r="T54" s="31"/>
      <c r="U54" s="31"/>
      <c r="V54" s="31"/>
      <c r="W54" s="31"/>
      <c r="X54" s="31"/>
      <c r="Y54" s="31"/>
      <c r="Z54" s="31"/>
      <c r="AA54" s="31"/>
      <c r="AB54" s="31"/>
      <c r="AC54" s="31"/>
      <c r="AD54" s="31"/>
      <c r="AE54" s="31"/>
      <c r="AF54" s="31"/>
      <c r="AG54" s="31"/>
    </row>
    <row r="55" spans="1:33" ht="129" customHeight="1">
      <c r="A55" s="137" t="s">
        <v>203</v>
      </c>
      <c r="B55" s="20" t="s">
        <v>27</v>
      </c>
      <c r="C55" s="148" t="s">
        <v>234</v>
      </c>
      <c r="D55" s="149" t="s">
        <v>235</v>
      </c>
      <c r="E55" s="150" t="s">
        <v>236</v>
      </c>
      <c r="F55" s="151"/>
      <c r="G55" s="150">
        <v>6</v>
      </c>
      <c r="H55" s="152">
        <v>29217</v>
      </c>
      <c r="I55" s="153" t="s">
        <v>237</v>
      </c>
      <c r="J55" s="154" t="s">
        <v>229</v>
      </c>
      <c r="K55" s="155">
        <v>6566</v>
      </c>
      <c r="L55" s="26">
        <f t="shared" si="14"/>
        <v>39396</v>
      </c>
      <c r="M55" s="147">
        <v>0.5</v>
      </c>
      <c r="N55" s="28">
        <f t="shared" si="11"/>
        <v>19698</v>
      </c>
      <c r="O55" s="29">
        <f t="shared" si="13"/>
        <v>3283</v>
      </c>
      <c r="P55" s="153"/>
      <c r="Q55" s="156"/>
      <c r="R55" s="156"/>
      <c r="S55" s="156"/>
      <c r="T55" s="156"/>
      <c r="U55" s="156"/>
      <c r="V55" s="156"/>
      <c r="W55" s="156"/>
      <c r="X55" s="156"/>
      <c r="Y55" s="156"/>
      <c r="Z55" s="156"/>
      <c r="AA55" s="156"/>
      <c r="AB55" s="156"/>
      <c r="AC55" s="156"/>
      <c r="AD55" s="156"/>
      <c r="AE55" s="156"/>
      <c r="AF55" s="156"/>
      <c r="AG55" s="156"/>
    </row>
    <row r="56" spans="1:33" ht="112.5" customHeight="1">
      <c r="A56" s="157" t="s">
        <v>203</v>
      </c>
      <c r="B56" s="20" t="s">
        <v>128</v>
      </c>
      <c r="C56" s="113" t="s">
        <v>234</v>
      </c>
      <c r="D56" s="120" t="s">
        <v>238</v>
      </c>
      <c r="E56" s="120" t="s">
        <v>239</v>
      </c>
      <c r="F56" s="23"/>
      <c r="G56" s="120">
        <v>8</v>
      </c>
      <c r="H56" s="121">
        <v>28915</v>
      </c>
      <c r="I56" s="122" t="s">
        <v>240</v>
      </c>
      <c r="J56" s="123" t="s">
        <v>152</v>
      </c>
      <c r="K56" s="90">
        <v>8363.0400000000009</v>
      </c>
      <c r="L56" s="26">
        <f t="shared" si="14"/>
        <v>66904.320000000007</v>
      </c>
      <c r="M56" s="27">
        <v>0</v>
      </c>
      <c r="N56" s="28">
        <f t="shared" si="11"/>
        <v>66904.320000000007</v>
      </c>
      <c r="O56" s="29">
        <f t="shared" si="13"/>
        <v>8363.0400000000009</v>
      </c>
      <c r="P56" s="117"/>
      <c r="Q56" s="118"/>
      <c r="R56" s="118"/>
      <c r="S56" s="118"/>
      <c r="T56" s="118"/>
      <c r="U56" s="118"/>
      <c r="V56" s="118"/>
      <c r="W56" s="118"/>
      <c r="X56" s="118"/>
      <c r="Y56" s="118"/>
      <c r="Z56" s="118"/>
      <c r="AA56" s="118"/>
      <c r="AB56" s="118"/>
      <c r="AC56" s="118"/>
      <c r="AD56" s="118"/>
      <c r="AE56" s="118"/>
      <c r="AF56" s="118"/>
      <c r="AG56" s="118"/>
    </row>
    <row r="57" spans="1:33" ht="112.5" customHeight="1">
      <c r="A57" s="157" t="s">
        <v>203</v>
      </c>
      <c r="B57" s="20" t="s">
        <v>77</v>
      </c>
      <c r="C57" s="113" t="s">
        <v>241</v>
      </c>
      <c r="D57" s="113" t="s">
        <v>242</v>
      </c>
      <c r="E57" s="120" t="s">
        <v>239</v>
      </c>
      <c r="F57" s="23"/>
      <c r="G57" s="120">
        <v>2</v>
      </c>
      <c r="H57" s="121">
        <v>28914</v>
      </c>
      <c r="I57" s="122" t="s">
        <v>243</v>
      </c>
      <c r="J57" s="123" t="s">
        <v>152</v>
      </c>
      <c r="K57" s="90">
        <v>13580.88</v>
      </c>
      <c r="L57" s="26">
        <f t="shared" si="14"/>
        <v>27161.759999999998</v>
      </c>
      <c r="M57" s="27">
        <v>0</v>
      </c>
      <c r="N57" s="28">
        <f t="shared" si="11"/>
        <v>27161.759999999998</v>
      </c>
      <c r="O57" s="29">
        <f t="shared" si="13"/>
        <v>13580.88</v>
      </c>
      <c r="P57" s="117" t="s">
        <v>138</v>
      </c>
      <c r="Q57" s="118"/>
      <c r="R57" s="118"/>
      <c r="S57" s="118"/>
      <c r="T57" s="118"/>
      <c r="U57" s="118"/>
      <c r="V57" s="118"/>
      <c r="W57" s="118"/>
      <c r="X57" s="118"/>
      <c r="Y57" s="118"/>
      <c r="Z57" s="118"/>
      <c r="AA57" s="118"/>
      <c r="AB57" s="118"/>
      <c r="AC57" s="118"/>
      <c r="AD57" s="118"/>
      <c r="AE57" s="118"/>
      <c r="AF57" s="118"/>
      <c r="AG57" s="118"/>
    </row>
    <row r="58" spans="1:33" ht="112.5" customHeight="1">
      <c r="A58" s="157" t="s">
        <v>203</v>
      </c>
      <c r="B58" s="20" t="s">
        <v>77</v>
      </c>
      <c r="C58" s="113" t="s">
        <v>234</v>
      </c>
      <c r="D58" s="120" t="s">
        <v>244</v>
      </c>
      <c r="E58" s="120" t="s">
        <v>245</v>
      </c>
      <c r="F58" s="23"/>
      <c r="G58" s="120">
        <v>6</v>
      </c>
      <c r="H58" s="121">
        <v>28818</v>
      </c>
      <c r="I58" s="113" t="s">
        <v>246</v>
      </c>
      <c r="J58" s="123" t="s">
        <v>132</v>
      </c>
      <c r="K58" s="158">
        <v>5991.04</v>
      </c>
      <c r="L58" s="26">
        <f t="shared" si="14"/>
        <v>35946.239999999998</v>
      </c>
      <c r="M58" s="27">
        <v>0</v>
      </c>
      <c r="N58" s="28">
        <f t="shared" si="11"/>
        <v>35946.239999999998</v>
      </c>
      <c r="O58" s="29">
        <f t="shared" si="13"/>
        <v>5991.04</v>
      </c>
      <c r="P58" s="117"/>
      <c r="Q58" s="118"/>
      <c r="R58" s="118"/>
      <c r="S58" s="118"/>
      <c r="T58" s="118"/>
      <c r="U58" s="118"/>
      <c r="V58" s="118"/>
      <c r="W58" s="118"/>
      <c r="X58" s="118"/>
      <c r="Y58" s="118"/>
      <c r="Z58" s="118"/>
      <c r="AA58" s="118"/>
      <c r="AB58" s="118"/>
      <c r="AC58" s="118"/>
      <c r="AD58" s="118"/>
      <c r="AE58" s="118"/>
      <c r="AF58" s="118"/>
      <c r="AG58" s="118"/>
    </row>
    <row r="59" spans="1:33" ht="112.5" customHeight="1">
      <c r="A59" s="157" t="s">
        <v>203</v>
      </c>
      <c r="B59" s="20" t="s">
        <v>27</v>
      </c>
      <c r="C59" s="21" t="s">
        <v>220</v>
      </c>
      <c r="D59" s="22" t="s">
        <v>247</v>
      </c>
      <c r="E59" s="21" t="s">
        <v>248</v>
      </c>
      <c r="F59" s="23"/>
      <c r="G59" s="21">
        <v>2</v>
      </c>
      <c r="H59" s="24">
        <v>23534</v>
      </c>
      <c r="I59" s="37" t="s">
        <v>249</v>
      </c>
      <c r="J59" s="133" t="s">
        <v>250</v>
      </c>
      <c r="K59" s="36">
        <v>813.28</v>
      </c>
      <c r="L59" s="26">
        <f t="shared" si="14"/>
        <v>1626.56</v>
      </c>
      <c r="M59" s="27">
        <v>0.7</v>
      </c>
      <c r="N59" s="28">
        <f t="shared" si="11"/>
        <v>487.96800000000007</v>
      </c>
      <c r="O59" s="29">
        <f t="shared" si="13"/>
        <v>243.98400000000004</v>
      </c>
      <c r="P59" s="159" t="s">
        <v>251</v>
      </c>
      <c r="Q59" s="160"/>
      <c r="R59" s="160"/>
      <c r="S59" s="160"/>
      <c r="T59" s="160"/>
      <c r="U59" s="160"/>
      <c r="V59" s="160"/>
      <c r="W59" s="160"/>
      <c r="X59" s="160"/>
      <c r="Y59" s="160"/>
      <c r="Z59" s="160"/>
      <c r="AA59" s="160"/>
      <c r="AB59" s="160"/>
      <c r="AC59" s="160"/>
      <c r="AD59" s="160"/>
      <c r="AE59" s="160"/>
      <c r="AF59" s="160"/>
      <c r="AG59" s="160"/>
    </row>
    <row r="60" spans="1:33" ht="112.5" customHeight="1">
      <c r="A60" s="137" t="s">
        <v>203</v>
      </c>
      <c r="B60" s="20" t="s">
        <v>27</v>
      </c>
      <c r="C60" s="21" t="s">
        <v>220</v>
      </c>
      <c r="D60" s="22" t="s">
        <v>252</v>
      </c>
      <c r="E60" s="21" t="s">
        <v>248</v>
      </c>
      <c r="F60" s="23"/>
      <c r="G60" s="21">
        <v>2</v>
      </c>
      <c r="H60" s="24">
        <v>20048</v>
      </c>
      <c r="I60" s="21" t="s">
        <v>253</v>
      </c>
      <c r="J60" s="25" t="s">
        <v>254</v>
      </c>
      <c r="K60" s="36">
        <v>1006.4</v>
      </c>
      <c r="L60" s="26">
        <f t="shared" si="14"/>
        <v>2012.8</v>
      </c>
      <c r="M60" s="161">
        <v>0.7</v>
      </c>
      <c r="N60" s="28">
        <f t="shared" si="11"/>
        <v>603.84000000000015</v>
      </c>
      <c r="O60" s="29">
        <f t="shared" si="13"/>
        <v>301.92000000000007</v>
      </c>
      <c r="P60" s="30" t="s">
        <v>251</v>
      </c>
      <c r="Q60" s="31"/>
      <c r="R60" s="31"/>
      <c r="S60" s="31"/>
      <c r="T60" s="31"/>
      <c r="U60" s="31"/>
      <c r="V60" s="31"/>
      <c r="W60" s="31"/>
      <c r="X60" s="31"/>
      <c r="Y60" s="31"/>
      <c r="Z60" s="31"/>
      <c r="AA60" s="31"/>
      <c r="AB60" s="31"/>
      <c r="AC60" s="31"/>
      <c r="AD60" s="31"/>
      <c r="AE60" s="31"/>
      <c r="AF60" s="31"/>
      <c r="AG60" s="31"/>
    </row>
    <row r="61" spans="1:33" ht="112.5" customHeight="1">
      <c r="A61" s="137" t="s">
        <v>203</v>
      </c>
      <c r="B61" s="20" t="s">
        <v>27</v>
      </c>
      <c r="C61" s="150" t="s">
        <v>220</v>
      </c>
      <c r="D61" s="149" t="s">
        <v>255</v>
      </c>
      <c r="E61" s="150" t="s">
        <v>256</v>
      </c>
      <c r="F61" s="151"/>
      <c r="G61" s="150">
        <v>6</v>
      </c>
      <c r="H61" s="152">
        <v>24930</v>
      </c>
      <c r="I61" s="150" t="s">
        <v>257</v>
      </c>
      <c r="J61" s="162" t="s">
        <v>258</v>
      </c>
      <c r="K61" s="155">
        <v>2734</v>
      </c>
      <c r="L61" s="26">
        <f t="shared" si="14"/>
        <v>16404</v>
      </c>
      <c r="M61" s="161">
        <v>0.7</v>
      </c>
      <c r="N61" s="28">
        <f t="shared" si="11"/>
        <v>4921.2000000000007</v>
      </c>
      <c r="O61" s="29">
        <f t="shared" si="13"/>
        <v>820.20000000000016</v>
      </c>
      <c r="P61" s="153"/>
      <c r="Q61" s="156"/>
      <c r="R61" s="156"/>
      <c r="S61" s="156"/>
      <c r="T61" s="156"/>
      <c r="U61" s="156"/>
      <c r="V61" s="156"/>
      <c r="W61" s="156"/>
      <c r="X61" s="156"/>
      <c r="Y61" s="156"/>
      <c r="Z61" s="156"/>
      <c r="AA61" s="156"/>
      <c r="AB61" s="156"/>
      <c r="AC61" s="156"/>
      <c r="AD61" s="156"/>
      <c r="AE61" s="156"/>
      <c r="AF61" s="156"/>
      <c r="AG61" s="156"/>
    </row>
    <row r="62" spans="1:33" ht="112.5" customHeight="1">
      <c r="A62" s="137" t="s">
        <v>203</v>
      </c>
      <c r="B62" s="20" t="s">
        <v>27</v>
      </c>
      <c r="C62" s="150" t="s">
        <v>220</v>
      </c>
      <c r="D62" s="149" t="s">
        <v>259</v>
      </c>
      <c r="E62" s="150" t="s">
        <v>260</v>
      </c>
      <c r="F62" s="151"/>
      <c r="G62" s="150">
        <v>8</v>
      </c>
      <c r="H62" s="152">
        <v>17862</v>
      </c>
      <c r="I62" s="150" t="s">
        <v>261</v>
      </c>
      <c r="J62" s="163" t="s">
        <v>262</v>
      </c>
      <c r="K62" s="155">
        <v>3300</v>
      </c>
      <c r="L62" s="26">
        <f t="shared" si="14"/>
        <v>26400</v>
      </c>
      <c r="M62" s="161">
        <v>0.7</v>
      </c>
      <c r="N62" s="28">
        <f t="shared" si="11"/>
        <v>7920</v>
      </c>
      <c r="O62" s="29">
        <f t="shared" si="13"/>
        <v>990</v>
      </c>
      <c r="P62" s="32" t="s">
        <v>263</v>
      </c>
      <c r="Q62" s="33"/>
      <c r="R62" s="33"/>
      <c r="S62" s="33"/>
      <c r="T62" s="33"/>
      <c r="U62" s="33"/>
      <c r="V62" s="33"/>
      <c r="W62" s="33"/>
      <c r="X62" s="33"/>
      <c r="Y62" s="33"/>
      <c r="Z62" s="33"/>
      <c r="AA62" s="33"/>
      <c r="AB62" s="33"/>
      <c r="AC62" s="33"/>
      <c r="AD62" s="33"/>
      <c r="AE62" s="33"/>
      <c r="AF62" s="33"/>
      <c r="AG62" s="33"/>
    </row>
    <row r="63" spans="1:33" ht="112.5" customHeight="1">
      <c r="A63" s="137" t="s">
        <v>203</v>
      </c>
      <c r="B63" s="20" t="s">
        <v>27</v>
      </c>
      <c r="C63" s="150" t="s">
        <v>220</v>
      </c>
      <c r="D63" s="149" t="s">
        <v>264</v>
      </c>
      <c r="E63" s="150" t="s">
        <v>260</v>
      </c>
      <c r="F63" s="151"/>
      <c r="G63" s="150">
        <v>5</v>
      </c>
      <c r="H63" s="152">
        <v>17863</v>
      </c>
      <c r="I63" s="150" t="s">
        <v>265</v>
      </c>
      <c r="J63" s="163" t="s">
        <v>266</v>
      </c>
      <c r="K63" s="155">
        <v>3500</v>
      </c>
      <c r="L63" s="26">
        <f t="shared" si="14"/>
        <v>17500</v>
      </c>
      <c r="M63" s="161">
        <v>0.7</v>
      </c>
      <c r="N63" s="28">
        <f t="shared" si="11"/>
        <v>5250</v>
      </c>
      <c r="O63" s="29">
        <f t="shared" si="13"/>
        <v>1050</v>
      </c>
      <c r="P63" s="164" t="s">
        <v>263</v>
      </c>
      <c r="Q63" s="165"/>
      <c r="R63" s="165"/>
      <c r="S63" s="165"/>
      <c r="T63" s="165"/>
      <c r="U63" s="165"/>
      <c r="V63" s="165"/>
      <c r="W63" s="165"/>
      <c r="X63" s="165"/>
      <c r="Y63" s="165"/>
      <c r="Z63" s="165"/>
      <c r="AA63" s="165"/>
      <c r="AB63" s="165"/>
      <c r="AC63" s="165"/>
      <c r="AD63" s="165"/>
      <c r="AE63" s="165"/>
      <c r="AF63" s="165"/>
      <c r="AG63" s="165"/>
    </row>
    <row r="64" spans="1:33" ht="112.5" customHeight="1">
      <c r="A64" s="137" t="s">
        <v>203</v>
      </c>
      <c r="B64" s="20" t="s">
        <v>27</v>
      </c>
      <c r="C64" s="21" t="s">
        <v>220</v>
      </c>
      <c r="D64" s="22" t="s">
        <v>267</v>
      </c>
      <c r="E64" s="21" t="s">
        <v>231</v>
      </c>
      <c r="F64" s="23"/>
      <c r="G64" s="21">
        <v>8</v>
      </c>
      <c r="H64" s="24">
        <v>27889</v>
      </c>
      <c r="I64" s="21" t="s">
        <v>268</v>
      </c>
      <c r="J64" s="25" t="s">
        <v>269</v>
      </c>
      <c r="K64" s="36">
        <v>2643</v>
      </c>
      <c r="L64" s="26">
        <f t="shared" si="14"/>
        <v>21144</v>
      </c>
      <c r="M64" s="161">
        <v>0.5</v>
      </c>
      <c r="N64" s="28">
        <f t="shared" si="11"/>
        <v>10572</v>
      </c>
      <c r="O64" s="29">
        <f t="shared" si="13"/>
        <v>1321.5</v>
      </c>
      <c r="P64" s="30" t="s">
        <v>270</v>
      </c>
      <c r="Q64" s="31"/>
      <c r="R64" s="31"/>
      <c r="S64" s="31"/>
      <c r="T64" s="31"/>
      <c r="U64" s="31"/>
      <c r="V64" s="31"/>
      <c r="W64" s="31"/>
      <c r="X64" s="31"/>
      <c r="Y64" s="31"/>
      <c r="Z64" s="31"/>
      <c r="AA64" s="31"/>
      <c r="AB64" s="31"/>
      <c r="AC64" s="31"/>
      <c r="AD64" s="31"/>
      <c r="AE64" s="31"/>
      <c r="AF64" s="31"/>
      <c r="AG64" s="31"/>
    </row>
    <row r="65" spans="1:33" ht="112.5" customHeight="1">
      <c r="A65" s="137" t="s">
        <v>203</v>
      </c>
      <c r="B65" s="20" t="s">
        <v>27</v>
      </c>
      <c r="C65" s="21" t="s">
        <v>220</v>
      </c>
      <c r="D65" s="22" t="s">
        <v>267</v>
      </c>
      <c r="E65" s="21" t="s">
        <v>231</v>
      </c>
      <c r="F65" s="23"/>
      <c r="G65" s="21">
        <v>2</v>
      </c>
      <c r="H65" s="24">
        <v>28159</v>
      </c>
      <c r="I65" s="21" t="s">
        <v>271</v>
      </c>
      <c r="J65" s="25" t="s">
        <v>272</v>
      </c>
      <c r="K65" s="36">
        <v>2643</v>
      </c>
      <c r="L65" s="26">
        <f t="shared" si="14"/>
        <v>5286</v>
      </c>
      <c r="M65" s="161">
        <v>0.5</v>
      </c>
      <c r="N65" s="28">
        <f t="shared" si="11"/>
        <v>2643</v>
      </c>
      <c r="O65" s="29">
        <f t="shared" si="13"/>
        <v>1321.5</v>
      </c>
      <c r="P65" s="37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</row>
    <row r="66" spans="1:33" ht="112.5" customHeight="1">
      <c r="A66" s="137" t="s">
        <v>203</v>
      </c>
      <c r="B66" s="166" t="s">
        <v>27</v>
      </c>
      <c r="C66" s="150" t="s">
        <v>220</v>
      </c>
      <c r="D66" s="149" t="s">
        <v>273</v>
      </c>
      <c r="E66" s="150" t="s">
        <v>274</v>
      </c>
      <c r="F66" s="151"/>
      <c r="G66" s="150">
        <v>6</v>
      </c>
      <c r="H66" s="152">
        <v>26139</v>
      </c>
      <c r="I66" s="150" t="s">
        <v>275</v>
      </c>
      <c r="J66" s="163" t="s">
        <v>137</v>
      </c>
      <c r="K66" s="155">
        <v>3185</v>
      </c>
      <c r="L66" s="167">
        <f t="shared" si="14"/>
        <v>19110</v>
      </c>
      <c r="M66" s="161">
        <v>0.5</v>
      </c>
      <c r="N66" s="168">
        <f t="shared" si="11"/>
        <v>9555</v>
      </c>
      <c r="O66" s="169">
        <f t="shared" si="13"/>
        <v>1592.5</v>
      </c>
      <c r="P66" s="153"/>
      <c r="Q66" s="156"/>
      <c r="R66" s="156"/>
      <c r="S66" s="156"/>
      <c r="T66" s="156"/>
      <c r="U66" s="156"/>
      <c r="V66" s="156"/>
      <c r="W66" s="156"/>
      <c r="X66" s="156"/>
      <c r="Y66" s="156"/>
      <c r="Z66" s="156"/>
      <c r="AA66" s="156"/>
      <c r="AB66" s="156"/>
      <c r="AC66" s="156"/>
      <c r="AD66" s="156"/>
      <c r="AE66" s="156"/>
      <c r="AF66" s="156"/>
      <c r="AG66" s="156"/>
    </row>
    <row r="67" spans="1:33" ht="112.5" customHeight="1">
      <c r="A67" s="137" t="s">
        <v>203</v>
      </c>
      <c r="B67" s="20" t="s">
        <v>27</v>
      </c>
      <c r="C67" s="21" t="s">
        <v>220</v>
      </c>
      <c r="D67" s="22" t="s">
        <v>276</v>
      </c>
      <c r="E67" s="21" t="s">
        <v>231</v>
      </c>
      <c r="F67" s="23"/>
      <c r="G67" s="21">
        <v>8</v>
      </c>
      <c r="H67" s="24">
        <v>18072</v>
      </c>
      <c r="I67" s="21" t="s">
        <v>277</v>
      </c>
      <c r="J67" s="25" t="s">
        <v>66</v>
      </c>
      <c r="K67" s="36">
        <v>3561</v>
      </c>
      <c r="L67" s="26">
        <f t="shared" si="14"/>
        <v>28488</v>
      </c>
      <c r="M67" s="27">
        <v>0.5</v>
      </c>
      <c r="N67" s="28">
        <f t="shared" si="11"/>
        <v>14244</v>
      </c>
      <c r="O67" s="29">
        <f t="shared" si="13"/>
        <v>1780.5</v>
      </c>
      <c r="P67" s="37" t="s">
        <v>138</v>
      </c>
      <c r="Q67" s="38"/>
      <c r="R67" s="38"/>
      <c r="S67" s="38"/>
      <c r="T67" s="38"/>
      <c r="U67" s="38"/>
      <c r="V67" s="38"/>
      <c r="W67" s="38"/>
      <c r="X67" s="38"/>
      <c r="Y67" s="38"/>
      <c r="Z67" s="38"/>
      <c r="AA67" s="38"/>
      <c r="AB67" s="38"/>
      <c r="AC67" s="38"/>
      <c r="AD67" s="38"/>
      <c r="AE67" s="38"/>
      <c r="AF67" s="38"/>
      <c r="AG67" s="38"/>
    </row>
    <row r="68" spans="1:33" ht="112.5" customHeight="1">
      <c r="A68" s="137" t="s">
        <v>203</v>
      </c>
      <c r="B68" s="166" t="s">
        <v>27</v>
      </c>
      <c r="C68" s="150" t="s">
        <v>220</v>
      </c>
      <c r="D68" s="150" t="s">
        <v>278</v>
      </c>
      <c r="E68" s="153" t="s">
        <v>231</v>
      </c>
      <c r="F68" s="151"/>
      <c r="G68" s="170">
        <v>8</v>
      </c>
      <c r="H68" s="171">
        <v>18075</v>
      </c>
      <c r="I68" s="153" t="s">
        <v>279</v>
      </c>
      <c r="J68" s="163" t="s">
        <v>66</v>
      </c>
      <c r="K68" s="155">
        <v>3505</v>
      </c>
      <c r="L68" s="167">
        <f t="shared" si="14"/>
        <v>28040</v>
      </c>
      <c r="M68" s="27">
        <v>0.5</v>
      </c>
      <c r="N68" s="168">
        <f t="shared" si="11"/>
        <v>14020</v>
      </c>
      <c r="O68" s="169">
        <f t="shared" si="13"/>
        <v>1752.5</v>
      </c>
      <c r="P68" s="32" t="s">
        <v>166</v>
      </c>
      <c r="Q68" s="33"/>
      <c r="R68" s="33"/>
      <c r="S68" s="33"/>
      <c r="T68" s="33"/>
      <c r="U68" s="33"/>
      <c r="V68" s="33"/>
      <c r="W68" s="33"/>
      <c r="X68" s="33"/>
      <c r="Y68" s="33"/>
      <c r="Z68" s="33"/>
      <c r="AA68" s="33"/>
      <c r="AB68" s="33"/>
      <c r="AC68" s="33"/>
      <c r="AD68" s="33"/>
      <c r="AE68" s="33"/>
      <c r="AF68" s="33"/>
      <c r="AG68" s="33"/>
    </row>
    <row r="69" spans="1:33" ht="112.5" customHeight="1">
      <c r="A69" s="137" t="s">
        <v>203</v>
      </c>
      <c r="B69" s="166" t="s">
        <v>27</v>
      </c>
      <c r="C69" s="150" t="s">
        <v>220</v>
      </c>
      <c r="D69" s="149" t="s">
        <v>280</v>
      </c>
      <c r="E69" s="150" t="s">
        <v>281</v>
      </c>
      <c r="F69" s="151"/>
      <c r="G69" s="150">
        <v>8</v>
      </c>
      <c r="H69" s="152">
        <v>24628</v>
      </c>
      <c r="I69" s="150" t="s">
        <v>282</v>
      </c>
      <c r="J69" s="163" t="s">
        <v>283</v>
      </c>
      <c r="K69" s="155">
        <v>4707.07</v>
      </c>
      <c r="L69" s="167">
        <f t="shared" si="14"/>
        <v>37656.559999999998</v>
      </c>
      <c r="M69" s="27">
        <v>0.5</v>
      </c>
      <c r="N69" s="168">
        <f t="shared" si="11"/>
        <v>18828.28</v>
      </c>
      <c r="O69" s="169">
        <f t="shared" si="13"/>
        <v>2353.5349999999999</v>
      </c>
      <c r="P69" s="32" t="s">
        <v>166</v>
      </c>
      <c r="Q69" s="33"/>
      <c r="R69" s="33"/>
      <c r="S69" s="33"/>
      <c r="T69" s="33"/>
      <c r="U69" s="33"/>
      <c r="V69" s="33"/>
      <c r="W69" s="33"/>
      <c r="X69" s="33"/>
      <c r="Y69" s="33"/>
      <c r="Z69" s="33"/>
      <c r="AA69" s="33"/>
      <c r="AB69" s="33"/>
      <c r="AC69" s="33"/>
      <c r="AD69" s="33"/>
      <c r="AE69" s="33"/>
      <c r="AF69" s="33"/>
      <c r="AG69" s="33"/>
    </row>
    <row r="70" spans="1:33" ht="112.5" customHeight="1">
      <c r="A70" s="137" t="s">
        <v>203</v>
      </c>
      <c r="B70" s="20" t="s">
        <v>27</v>
      </c>
      <c r="C70" s="172" t="s">
        <v>220</v>
      </c>
      <c r="D70" s="22" t="s">
        <v>284</v>
      </c>
      <c r="E70" s="21" t="s">
        <v>117</v>
      </c>
      <c r="F70" s="23"/>
      <c r="G70" s="21">
        <v>6</v>
      </c>
      <c r="H70" s="24">
        <v>29087</v>
      </c>
      <c r="I70" s="21" t="s">
        <v>285</v>
      </c>
      <c r="J70" s="173" t="s">
        <v>30</v>
      </c>
      <c r="K70" s="36">
        <v>4121.6000000000004</v>
      </c>
      <c r="L70" s="26">
        <f t="shared" si="14"/>
        <v>24729.600000000002</v>
      </c>
      <c r="M70" s="116">
        <v>0.5</v>
      </c>
      <c r="N70" s="28">
        <f t="shared" si="11"/>
        <v>12364.800000000001</v>
      </c>
      <c r="O70" s="29">
        <f t="shared" si="13"/>
        <v>2060.8000000000002</v>
      </c>
      <c r="P70" s="37"/>
      <c r="Q70" s="38"/>
      <c r="R70" s="38"/>
      <c r="S70" s="38"/>
      <c r="T70" s="38"/>
      <c r="U70" s="38"/>
      <c r="V70" s="38"/>
      <c r="W70" s="38"/>
      <c r="X70" s="38"/>
      <c r="Y70" s="38"/>
      <c r="Z70" s="38"/>
      <c r="AA70" s="38"/>
      <c r="AB70" s="38"/>
      <c r="AC70" s="38"/>
      <c r="AD70" s="38"/>
      <c r="AE70" s="38"/>
      <c r="AF70" s="38"/>
      <c r="AG70" s="38"/>
    </row>
    <row r="71" spans="1:33" ht="112.5" customHeight="1">
      <c r="A71" s="137" t="s">
        <v>203</v>
      </c>
      <c r="B71" s="20" t="s">
        <v>27</v>
      </c>
      <c r="C71" s="148" t="s">
        <v>220</v>
      </c>
      <c r="D71" s="149"/>
      <c r="E71" s="150" t="s">
        <v>286</v>
      </c>
      <c r="F71" s="151"/>
      <c r="G71" s="150">
        <v>6</v>
      </c>
      <c r="H71" s="152">
        <v>29496</v>
      </c>
      <c r="I71" s="174" t="s">
        <v>287</v>
      </c>
      <c r="J71" s="154" t="s">
        <v>288</v>
      </c>
      <c r="K71" s="175">
        <v>2284.64</v>
      </c>
      <c r="L71" s="26">
        <f t="shared" si="14"/>
        <v>13707.84</v>
      </c>
      <c r="M71" s="116">
        <v>0.3</v>
      </c>
      <c r="N71" s="28">
        <f t="shared" si="11"/>
        <v>9595.4880000000012</v>
      </c>
      <c r="O71" s="29">
        <f t="shared" si="13"/>
        <v>1599.2480000000003</v>
      </c>
      <c r="P71" s="153"/>
      <c r="Q71" s="156"/>
      <c r="R71" s="156"/>
      <c r="S71" s="156"/>
      <c r="T71" s="156"/>
      <c r="U71" s="156"/>
      <c r="V71" s="156"/>
      <c r="W71" s="156"/>
      <c r="X71" s="156"/>
      <c r="Y71" s="156"/>
      <c r="Z71" s="156"/>
      <c r="AA71" s="156"/>
      <c r="AB71" s="156"/>
      <c r="AC71" s="156"/>
      <c r="AD71" s="156"/>
      <c r="AE71" s="156"/>
      <c r="AF71" s="156"/>
      <c r="AG71" s="156"/>
    </row>
    <row r="72" spans="1:33" ht="112.5" customHeight="1">
      <c r="A72" s="137" t="s">
        <v>203</v>
      </c>
      <c r="B72" s="20" t="s">
        <v>27</v>
      </c>
      <c r="C72" s="148" t="s">
        <v>220</v>
      </c>
      <c r="D72" s="149" t="s">
        <v>289</v>
      </c>
      <c r="E72" s="150" t="s">
        <v>290</v>
      </c>
      <c r="F72" s="151"/>
      <c r="G72" s="150">
        <v>2</v>
      </c>
      <c r="H72" s="152">
        <v>29138</v>
      </c>
      <c r="I72" s="174" t="s">
        <v>291</v>
      </c>
      <c r="J72" s="154" t="s">
        <v>229</v>
      </c>
      <c r="K72" s="175">
        <v>5986.92</v>
      </c>
      <c r="L72" s="26">
        <f t="shared" si="14"/>
        <v>11973.84</v>
      </c>
      <c r="M72" s="116">
        <v>0.4</v>
      </c>
      <c r="N72" s="28">
        <f t="shared" si="11"/>
        <v>7184.3040000000001</v>
      </c>
      <c r="O72" s="29">
        <f t="shared" si="13"/>
        <v>3592.152</v>
      </c>
      <c r="P72" s="153"/>
      <c r="Q72" s="156"/>
      <c r="R72" s="156"/>
      <c r="S72" s="156"/>
      <c r="T72" s="156"/>
      <c r="U72" s="156"/>
      <c r="V72" s="156"/>
      <c r="W72" s="156"/>
      <c r="X72" s="156"/>
      <c r="Y72" s="156"/>
      <c r="Z72" s="156"/>
      <c r="AA72" s="156"/>
      <c r="AB72" s="156"/>
      <c r="AC72" s="156"/>
      <c r="AD72" s="156"/>
      <c r="AE72" s="156"/>
      <c r="AF72" s="156"/>
      <c r="AG72" s="156"/>
    </row>
    <row r="73" spans="1:33" ht="112.5" customHeight="1">
      <c r="A73" s="176" t="s">
        <v>203</v>
      </c>
      <c r="B73" s="132" t="s">
        <v>27</v>
      </c>
      <c r="C73" s="21" t="s">
        <v>220</v>
      </c>
      <c r="D73" s="22"/>
      <c r="E73" s="21" t="s">
        <v>286</v>
      </c>
      <c r="F73" s="177"/>
      <c r="G73" s="21">
        <v>6</v>
      </c>
      <c r="H73" s="24">
        <v>29592</v>
      </c>
      <c r="I73" s="37" t="s">
        <v>292</v>
      </c>
      <c r="J73" s="145" t="s">
        <v>76</v>
      </c>
      <c r="K73" s="36">
        <v>1881.9</v>
      </c>
      <c r="L73" s="26">
        <f t="shared" si="14"/>
        <v>11291.400000000001</v>
      </c>
      <c r="M73" s="161">
        <v>0.4</v>
      </c>
      <c r="N73" s="28">
        <f t="shared" si="11"/>
        <v>6774.8400000000011</v>
      </c>
      <c r="O73" s="29">
        <f t="shared" si="13"/>
        <v>1129.1400000000001</v>
      </c>
      <c r="P73" s="178" t="s">
        <v>97</v>
      </c>
      <c r="Q73" s="179"/>
      <c r="R73" s="179"/>
      <c r="S73" s="179"/>
      <c r="T73" s="179"/>
      <c r="U73" s="179"/>
      <c r="V73" s="179"/>
      <c r="W73" s="179"/>
      <c r="X73" s="179"/>
      <c r="Y73" s="179"/>
      <c r="Z73" s="179"/>
      <c r="AA73" s="179"/>
      <c r="AB73" s="179"/>
      <c r="AC73" s="179"/>
      <c r="AD73" s="179"/>
      <c r="AE73" s="179"/>
      <c r="AF73" s="179"/>
      <c r="AG73" s="179"/>
    </row>
    <row r="74" spans="1:33" ht="112.5" customHeight="1">
      <c r="A74" s="176" t="s">
        <v>203</v>
      </c>
      <c r="B74" s="132" t="s">
        <v>293</v>
      </c>
      <c r="C74" s="21"/>
      <c r="D74" s="22"/>
      <c r="E74" s="21" t="s">
        <v>294</v>
      </c>
      <c r="F74" s="177"/>
      <c r="G74" s="21">
        <v>8</v>
      </c>
      <c r="H74" s="24">
        <v>24627</v>
      </c>
      <c r="I74" s="88" t="s">
        <v>295</v>
      </c>
      <c r="J74" s="145" t="s">
        <v>296</v>
      </c>
      <c r="K74" s="130">
        <v>5051.37</v>
      </c>
      <c r="L74" s="26">
        <f t="shared" si="14"/>
        <v>40410.959999999999</v>
      </c>
      <c r="M74" s="161">
        <v>0</v>
      </c>
      <c r="N74" s="28">
        <f t="shared" si="11"/>
        <v>40410.959999999999</v>
      </c>
      <c r="O74" s="29">
        <f t="shared" si="13"/>
        <v>5051.37</v>
      </c>
      <c r="P74" s="159"/>
      <c r="Q74" s="160"/>
      <c r="R74" s="160"/>
      <c r="S74" s="160"/>
      <c r="T74" s="160"/>
      <c r="U74" s="160"/>
      <c r="V74" s="160"/>
      <c r="W74" s="160"/>
      <c r="X74" s="160"/>
      <c r="Y74" s="160"/>
      <c r="Z74" s="160"/>
      <c r="AA74" s="160"/>
      <c r="AB74" s="160"/>
      <c r="AC74" s="160"/>
      <c r="AD74" s="160"/>
      <c r="AE74" s="160"/>
      <c r="AF74" s="160"/>
      <c r="AG74" s="160"/>
    </row>
    <row r="75" spans="1:33" ht="112.5" customHeight="1">
      <c r="A75" s="176" t="s">
        <v>203</v>
      </c>
      <c r="B75" s="20" t="s">
        <v>297</v>
      </c>
      <c r="C75" s="21"/>
      <c r="D75" s="22"/>
      <c r="E75" s="21" t="s">
        <v>93</v>
      </c>
      <c r="F75" s="177"/>
      <c r="G75" s="21">
        <v>8</v>
      </c>
      <c r="H75" s="24">
        <v>1808000002</v>
      </c>
      <c r="I75" s="37" t="s">
        <v>298</v>
      </c>
      <c r="J75" s="145" t="s">
        <v>299</v>
      </c>
      <c r="K75" s="36">
        <v>10308.879999999999</v>
      </c>
      <c r="L75" s="26">
        <f t="shared" si="14"/>
        <v>82471.039999999994</v>
      </c>
      <c r="M75" s="161">
        <v>0</v>
      </c>
      <c r="N75" s="28">
        <f t="shared" si="11"/>
        <v>82471.039999999994</v>
      </c>
      <c r="O75" s="29">
        <f t="shared" si="13"/>
        <v>10308.879999999999</v>
      </c>
      <c r="P75" s="159"/>
      <c r="Q75" s="160"/>
      <c r="R75" s="160"/>
      <c r="S75" s="160"/>
      <c r="T75" s="160"/>
      <c r="U75" s="160"/>
      <c r="V75" s="160"/>
      <c r="W75" s="160"/>
      <c r="X75" s="160"/>
      <c r="Y75" s="160"/>
      <c r="Z75" s="160"/>
      <c r="AA75" s="160"/>
      <c r="AB75" s="160"/>
      <c r="AC75" s="160"/>
      <c r="AD75" s="160"/>
      <c r="AE75" s="160"/>
      <c r="AF75" s="160"/>
      <c r="AG75" s="160"/>
    </row>
    <row r="76" spans="1:33" ht="112.5" customHeight="1">
      <c r="A76" s="180" t="s">
        <v>203</v>
      </c>
      <c r="B76" s="43" t="s">
        <v>300</v>
      </c>
      <c r="C76" s="45"/>
      <c r="D76" s="44"/>
      <c r="E76" s="45" t="s">
        <v>93</v>
      </c>
      <c r="F76" s="181"/>
      <c r="G76" s="45">
        <v>10</v>
      </c>
      <c r="H76" s="182">
        <v>1024000152</v>
      </c>
      <c r="I76" s="48" t="s">
        <v>301</v>
      </c>
      <c r="J76" s="183" t="s">
        <v>70</v>
      </c>
      <c r="K76" s="184">
        <v>12737.08</v>
      </c>
      <c r="L76" s="50">
        <f t="shared" si="14"/>
        <v>127370.8</v>
      </c>
      <c r="M76" s="185">
        <v>0</v>
      </c>
      <c r="N76" s="52">
        <f t="shared" si="11"/>
        <v>127370.8</v>
      </c>
      <c r="O76" s="53">
        <f t="shared" si="13"/>
        <v>12737.08</v>
      </c>
      <c r="P76" s="186" t="s">
        <v>302</v>
      </c>
      <c r="Q76" s="160"/>
      <c r="R76" s="160"/>
      <c r="S76" s="160"/>
      <c r="T76" s="160"/>
      <c r="U76" s="160"/>
      <c r="V76" s="160"/>
      <c r="W76" s="160"/>
      <c r="X76" s="160"/>
      <c r="Y76" s="160"/>
      <c r="Z76" s="160"/>
      <c r="AA76" s="160"/>
      <c r="AB76" s="160"/>
      <c r="AC76" s="160"/>
      <c r="AD76" s="160"/>
      <c r="AE76" s="160"/>
      <c r="AF76" s="160"/>
      <c r="AG76" s="160"/>
    </row>
    <row r="77" spans="1:33" ht="112.5" customHeight="1">
      <c r="A77" s="176" t="s">
        <v>203</v>
      </c>
      <c r="B77" s="20" t="s">
        <v>303</v>
      </c>
      <c r="C77" s="21"/>
      <c r="D77" s="22"/>
      <c r="E77" s="21" t="s">
        <v>93</v>
      </c>
      <c r="F77" s="187"/>
      <c r="G77" s="21">
        <v>8</v>
      </c>
      <c r="H77" s="24">
        <v>1810000006</v>
      </c>
      <c r="I77" s="37" t="s">
        <v>304</v>
      </c>
      <c r="J77" s="145" t="s">
        <v>299</v>
      </c>
      <c r="K77" s="36">
        <v>8992.4</v>
      </c>
      <c r="L77" s="26">
        <f t="shared" si="14"/>
        <v>71939.199999999997</v>
      </c>
      <c r="M77" s="161">
        <v>0</v>
      </c>
      <c r="N77" s="28">
        <f t="shared" si="11"/>
        <v>71939.199999999997</v>
      </c>
      <c r="O77" s="29">
        <f t="shared" si="13"/>
        <v>8992.4</v>
      </c>
      <c r="P77" s="159"/>
      <c r="Q77" s="160"/>
      <c r="R77" s="160"/>
      <c r="S77" s="160"/>
      <c r="T77" s="160"/>
      <c r="U77" s="160"/>
      <c r="V77" s="160"/>
      <c r="W77" s="160"/>
      <c r="X77" s="160"/>
      <c r="Y77" s="160"/>
      <c r="Z77" s="160"/>
      <c r="AA77" s="160"/>
      <c r="AB77" s="160"/>
      <c r="AC77" s="160"/>
      <c r="AD77" s="160"/>
      <c r="AE77" s="160"/>
      <c r="AF77" s="160"/>
      <c r="AG77" s="160"/>
    </row>
    <row r="78" spans="1:33" ht="112.5" customHeight="1">
      <c r="A78" s="188" t="s">
        <v>203</v>
      </c>
      <c r="B78" s="70" t="s">
        <v>305</v>
      </c>
      <c r="C78" s="71"/>
      <c r="D78" s="189"/>
      <c r="E78" s="71" t="s">
        <v>306</v>
      </c>
      <c r="F78" s="190"/>
      <c r="G78" s="71">
        <v>8</v>
      </c>
      <c r="H78" s="74" t="s">
        <v>307</v>
      </c>
      <c r="I78" s="191" t="s">
        <v>308</v>
      </c>
      <c r="J78" s="192" t="s">
        <v>179</v>
      </c>
      <c r="K78" s="193">
        <v>4691.4399999999996</v>
      </c>
      <c r="L78" s="77">
        <f t="shared" si="14"/>
        <v>37531.519999999997</v>
      </c>
      <c r="M78" s="194">
        <v>0</v>
      </c>
      <c r="N78" s="79">
        <f t="shared" si="11"/>
        <v>37531.519999999997</v>
      </c>
      <c r="O78" s="80">
        <f t="shared" si="13"/>
        <v>4691.4399999999996</v>
      </c>
      <c r="P78" s="32" t="s">
        <v>309</v>
      </c>
      <c r="Q78" s="33"/>
      <c r="R78" s="33"/>
      <c r="S78" s="33"/>
      <c r="T78" s="33"/>
      <c r="U78" s="33"/>
      <c r="V78" s="33"/>
      <c r="W78" s="33"/>
      <c r="X78" s="33"/>
      <c r="Y78" s="33"/>
      <c r="Z78" s="33"/>
      <c r="AA78" s="33"/>
      <c r="AB78" s="33"/>
      <c r="AC78" s="33"/>
      <c r="AD78" s="33"/>
      <c r="AE78" s="33"/>
      <c r="AF78" s="33"/>
      <c r="AG78" s="33"/>
    </row>
    <row r="79" spans="1:33" ht="112.5" customHeight="1">
      <c r="A79" s="176" t="s">
        <v>203</v>
      </c>
      <c r="B79" s="20" t="s">
        <v>310</v>
      </c>
      <c r="C79" s="21"/>
      <c r="D79" s="22"/>
      <c r="E79" s="21" t="s">
        <v>306</v>
      </c>
      <c r="F79" s="187"/>
      <c r="G79" s="21">
        <v>8</v>
      </c>
      <c r="H79" s="24">
        <v>741</v>
      </c>
      <c r="I79" s="37" t="s">
        <v>311</v>
      </c>
      <c r="J79" s="145" t="s">
        <v>179</v>
      </c>
      <c r="K79" s="130">
        <v>5268</v>
      </c>
      <c r="L79" s="26">
        <f t="shared" si="14"/>
        <v>42144</v>
      </c>
      <c r="M79" s="161">
        <v>0</v>
      </c>
      <c r="N79" s="28">
        <f t="shared" si="11"/>
        <v>42144</v>
      </c>
      <c r="O79" s="29">
        <f t="shared" si="13"/>
        <v>5268</v>
      </c>
      <c r="P79" s="159"/>
      <c r="Q79" s="160"/>
      <c r="R79" s="160"/>
      <c r="S79" s="160"/>
      <c r="T79" s="160"/>
      <c r="U79" s="160"/>
      <c r="V79" s="160"/>
      <c r="W79" s="160"/>
      <c r="X79" s="160"/>
      <c r="Y79" s="160"/>
      <c r="Z79" s="160"/>
      <c r="AA79" s="160"/>
      <c r="AB79" s="160"/>
      <c r="AC79" s="160"/>
      <c r="AD79" s="160"/>
      <c r="AE79" s="160"/>
      <c r="AF79" s="160"/>
      <c r="AG79" s="160"/>
    </row>
    <row r="80" spans="1:33" ht="112.5" customHeight="1">
      <c r="A80" s="176" t="s">
        <v>203</v>
      </c>
      <c r="B80" s="20" t="s">
        <v>312</v>
      </c>
      <c r="C80" s="21"/>
      <c r="D80" s="22"/>
      <c r="E80" s="21" t="s">
        <v>313</v>
      </c>
      <c r="F80" s="187"/>
      <c r="G80" s="21">
        <v>8</v>
      </c>
      <c r="H80" s="24">
        <v>36507340</v>
      </c>
      <c r="I80" s="37" t="s">
        <v>314</v>
      </c>
      <c r="J80" s="145" t="s">
        <v>315</v>
      </c>
      <c r="K80" s="130">
        <v>2152.15</v>
      </c>
      <c r="L80" s="26">
        <f t="shared" si="14"/>
        <v>17217.2</v>
      </c>
      <c r="M80" s="161">
        <v>0</v>
      </c>
      <c r="N80" s="28">
        <f t="shared" si="11"/>
        <v>17217.2</v>
      </c>
      <c r="O80" s="29">
        <f t="shared" si="13"/>
        <v>2152.15</v>
      </c>
      <c r="P80" s="159"/>
      <c r="Q80" s="160"/>
      <c r="R80" s="160"/>
      <c r="S80" s="160"/>
      <c r="T80" s="160"/>
      <c r="U80" s="160"/>
      <c r="V80" s="160"/>
      <c r="W80" s="160"/>
      <c r="X80" s="160"/>
      <c r="Y80" s="160"/>
      <c r="Z80" s="160"/>
      <c r="AA80" s="160"/>
      <c r="AB80" s="160"/>
      <c r="AC80" s="160"/>
      <c r="AD80" s="160"/>
      <c r="AE80" s="160"/>
      <c r="AF80" s="160"/>
      <c r="AG80" s="160"/>
    </row>
    <row r="81" spans="1:33" ht="112.5" customHeight="1">
      <c r="A81" s="176" t="s">
        <v>203</v>
      </c>
      <c r="B81" s="20" t="s">
        <v>316</v>
      </c>
      <c r="C81" s="21"/>
      <c r="D81" s="22"/>
      <c r="E81" s="21" t="s">
        <v>317</v>
      </c>
      <c r="F81" s="187"/>
      <c r="G81" s="21">
        <v>8</v>
      </c>
      <c r="H81" s="24">
        <v>36507919</v>
      </c>
      <c r="I81" s="37" t="s">
        <v>318</v>
      </c>
      <c r="J81" s="89" t="s">
        <v>319</v>
      </c>
      <c r="K81" s="36">
        <v>2434.23</v>
      </c>
      <c r="L81" s="26">
        <f t="shared" si="14"/>
        <v>19473.84</v>
      </c>
      <c r="M81" s="161">
        <v>0</v>
      </c>
      <c r="N81" s="28">
        <f t="shared" si="11"/>
        <v>19473.84</v>
      </c>
      <c r="O81" s="29">
        <f t="shared" si="13"/>
        <v>2434.23</v>
      </c>
      <c r="P81" s="159"/>
      <c r="Q81" s="160"/>
      <c r="R81" s="160"/>
      <c r="S81" s="160"/>
      <c r="T81" s="160"/>
      <c r="U81" s="160"/>
      <c r="V81" s="160"/>
      <c r="W81" s="160"/>
      <c r="X81" s="160"/>
      <c r="Y81" s="160"/>
      <c r="Z81" s="160"/>
      <c r="AA81" s="160"/>
      <c r="AB81" s="160"/>
      <c r="AC81" s="160"/>
      <c r="AD81" s="160"/>
      <c r="AE81" s="160"/>
      <c r="AF81" s="160"/>
      <c r="AG81" s="160"/>
    </row>
    <row r="82" spans="1:33" ht="112.5" customHeight="1">
      <c r="A82" s="176" t="s">
        <v>203</v>
      </c>
      <c r="B82" s="127" t="s">
        <v>77</v>
      </c>
      <c r="C82" s="21"/>
      <c r="D82" s="22"/>
      <c r="E82" s="21" t="s">
        <v>320</v>
      </c>
      <c r="F82" s="187"/>
      <c r="G82" s="21">
        <v>1</v>
      </c>
      <c r="H82" s="24" t="s">
        <v>321</v>
      </c>
      <c r="I82" s="37" t="s">
        <v>322</v>
      </c>
      <c r="J82" s="89" t="s">
        <v>323</v>
      </c>
      <c r="K82" s="36">
        <v>22259.98</v>
      </c>
      <c r="L82" s="26">
        <f t="shared" si="14"/>
        <v>22259.98</v>
      </c>
      <c r="M82" s="161">
        <v>0</v>
      </c>
      <c r="N82" s="28">
        <f t="shared" si="11"/>
        <v>22259.98</v>
      </c>
      <c r="O82" s="29">
        <f t="shared" si="13"/>
        <v>22259.98</v>
      </c>
      <c r="P82" s="159"/>
      <c r="Q82" s="160"/>
      <c r="R82" s="160"/>
      <c r="S82" s="160"/>
      <c r="T82" s="160"/>
      <c r="U82" s="160"/>
      <c r="V82" s="160"/>
      <c r="W82" s="160"/>
      <c r="X82" s="160"/>
      <c r="Y82" s="160"/>
      <c r="Z82" s="160"/>
      <c r="AA82" s="160"/>
      <c r="AB82" s="160"/>
      <c r="AC82" s="160"/>
      <c r="AD82" s="160"/>
      <c r="AE82" s="160"/>
      <c r="AF82" s="160"/>
      <c r="AG82" s="160"/>
    </row>
    <row r="83" spans="1:33" ht="112.5" customHeight="1">
      <c r="A83" s="176" t="s">
        <v>203</v>
      </c>
      <c r="B83" s="127"/>
      <c r="C83" s="21"/>
      <c r="D83" s="22" t="s">
        <v>324</v>
      </c>
      <c r="E83" s="21" t="s">
        <v>189</v>
      </c>
      <c r="F83" s="187"/>
      <c r="G83" s="21">
        <v>8</v>
      </c>
      <c r="H83" s="24"/>
      <c r="I83" s="37" t="s">
        <v>325</v>
      </c>
      <c r="J83" s="89" t="s">
        <v>326</v>
      </c>
      <c r="K83" s="36">
        <v>9229.2000000000007</v>
      </c>
      <c r="L83" s="26">
        <f t="shared" ref="L83:L87" si="15">G83*K83</f>
        <v>73833.600000000006</v>
      </c>
      <c r="M83" s="161">
        <v>0.5</v>
      </c>
      <c r="N83" s="28">
        <f t="shared" si="11"/>
        <v>36916.800000000003</v>
      </c>
      <c r="O83" s="29">
        <f t="shared" ref="O83:O84" si="16">K83-(K83*M83)</f>
        <v>4614.6000000000004</v>
      </c>
      <c r="P83" s="159"/>
      <c r="Q83" s="160"/>
      <c r="R83" s="160"/>
      <c r="S83" s="160"/>
      <c r="T83" s="160"/>
      <c r="U83" s="160"/>
      <c r="V83" s="160"/>
      <c r="W83" s="160"/>
      <c r="X83" s="160"/>
      <c r="Y83" s="160"/>
      <c r="Z83" s="160"/>
      <c r="AA83" s="160"/>
      <c r="AB83" s="160"/>
      <c r="AC83" s="160"/>
      <c r="AD83" s="160"/>
      <c r="AE83" s="160"/>
      <c r="AF83" s="160"/>
      <c r="AG83" s="160"/>
    </row>
    <row r="84" spans="1:33" ht="112.5" customHeight="1">
      <c r="A84" s="176" t="s">
        <v>203</v>
      </c>
      <c r="B84" s="127"/>
      <c r="C84" s="21"/>
      <c r="D84" s="22" t="s">
        <v>327</v>
      </c>
      <c r="E84" s="21" t="s">
        <v>189</v>
      </c>
      <c r="F84" s="187"/>
      <c r="G84" s="21">
        <v>2</v>
      </c>
      <c r="H84" s="24"/>
      <c r="I84" s="37" t="s">
        <v>328</v>
      </c>
      <c r="J84" s="89" t="s">
        <v>111</v>
      </c>
      <c r="K84" s="36">
        <v>14577.6</v>
      </c>
      <c r="L84" s="26">
        <f t="shared" si="15"/>
        <v>29155.200000000001</v>
      </c>
      <c r="M84" s="161">
        <v>0.5</v>
      </c>
      <c r="N84" s="28">
        <f t="shared" si="11"/>
        <v>14577.6</v>
      </c>
      <c r="O84" s="29">
        <f t="shared" si="16"/>
        <v>7288.8</v>
      </c>
      <c r="P84" s="159"/>
      <c r="Q84" s="160"/>
      <c r="R84" s="160"/>
      <c r="S84" s="160"/>
      <c r="T84" s="160"/>
      <c r="U84" s="160"/>
      <c r="V84" s="160"/>
      <c r="W84" s="160"/>
      <c r="X84" s="160"/>
      <c r="Y84" s="160"/>
      <c r="Z84" s="160"/>
      <c r="AA84" s="160"/>
      <c r="AB84" s="160"/>
      <c r="AC84" s="160"/>
      <c r="AD84" s="160"/>
      <c r="AE84" s="160"/>
      <c r="AF84" s="160"/>
      <c r="AG84" s="160"/>
    </row>
    <row r="85" spans="1:33" ht="112.5" customHeight="1">
      <c r="A85" s="176" t="s">
        <v>203</v>
      </c>
      <c r="B85" s="127"/>
      <c r="C85" s="21"/>
      <c r="D85" s="22" t="s">
        <v>329</v>
      </c>
      <c r="E85" s="21" t="s">
        <v>189</v>
      </c>
      <c r="F85" s="187"/>
      <c r="G85" s="21">
        <v>4</v>
      </c>
      <c r="H85" s="24"/>
      <c r="I85" s="37" t="s">
        <v>330</v>
      </c>
      <c r="J85" s="89" t="s">
        <v>331</v>
      </c>
      <c r="K85" s="36">
        <v>8805.6</v>
      </c>
      <c r="L85" s="26">
        <f t="shared" si="15"/>
        <v>35222.400000000001</v>
      </c>
      <c r="M85" s="161">
        <v>0.5</v>
      </c>
      <c r="N85" s="28">
        <f t="shared" si="11"/>
        <v>17611.2</v>
      </c>
      <c r="O85" s="29"/>
      <c r="P85" s="159"/>
      <c r="Q85" s="160"/>
      <c r="R85" s="160"/>
      <c r="S85" s="160"/>
      <c r="T85" s="160"/>
      <c r="U85" s="160"/>
      <c r="V85" s="160"/>
      <c r="W85" s="160"/>
      <c r="X85" s="160"/>
      <c r="Y85" s="160"/>
      <c r="Z85" s="160"/>
      <c r="AA85" s="160"/>
      <c r="AB85" s="160"/>
      <c r="AC85" s="160"/>
      <c r="AD85" s="160"/>
      <c r="AE85" s="160"/>
      <c r="AF85" s="160"/>
      <c r="AG85" s="160"/>
    </row>
    <row r="86" spans="1:33" ht="112.5" customHeight="1">
      <c r="A86" s="176" t="s">
        <v>203</v>
      </c>
      <c r="B86" s="127"/>
      <c r="C86" s="21"/>
      <c r="D86" s="22" t="s">
        <v>193</v>
      </c>
      <c r="E86" s="21" t="s">
        <v>189</v>
      </c>
      <c r="F86" s="187"/>
      <c r="G86" s="21">
        <v>2</v>
      </c>
      <c r="H86" s="24"/>
      <c r="I86" s="37" t="s">
        <v>332</v>
      </c>
      <c r="J86" s="89" t="s">
        <v>333</v>
      </c>
      <c r="K86" s="36">
        <v>7363.2</v>
      </c>
      <c r="L86" s="26">
        <f t="shared" si="15"/>
        <v>14726.4</v>
      </c>
      <c r="M86" s="161">
        <v>0.7</v>
      </c>
      <c r="N86" s="28">
        <f t="shared" si="11"/>
        <v>4417.92</v>
      </c>
      <c r="O86" s="29">
        <f t="shared" ref="O86:O87" si="17">K86-(K86*M86)</f>
        <v>2208.96</v>
      </c>
      <c r="P86" s="159"/>
      <c r="Q86" s="160"/>
      <c r="R86" s="160"/>
      <c r="S86" s="160"/>
      <c r="T86" s="160"/>
      <c r="U86" s="160"/>
      <c r="V86" s="160"/>
      <c r="W86" s="160"/>
      <c r="X86" s="160"/>
      <c r="Y86" s="160"/>
      <c r="Z86" s="160"/>
      <c r="AA86" s="160"/>
      <c r="AB86" s="160"/>
      <c r="AC86" s="160"/>
      <c r="AD86" s="160"/>
      <c r="AE86" s="160"/>
      <c r="AF86" s="160"/>
      <c r="AG86" s="160"/>
    </row>
    <row r="87" spans="1:33" ht="112.5" customHeight="1">
      <c r="A87" s="176" t="s">
        <v>203</v>
      </c>
      <c r="B87" s="127"/>
      <c r="C87" s="21"/>
      <c r="D87" s="22" t="s">
        <v>334</v>
      </c>
      <c r="E87" s="21" t="s">
        <v>189</v>
      </c>
      <c r="F87" s="187"/>
      <c r="G87" s="21">
        <v>1</v>
      </c>
      <c r="H87" s="24"/>
      <c r="I87" s="37" t="s">
        <v>335</v>
      </c>
      <c r="J87" s="89" t="s">
        <v>336</v>
      </c>
      <c r="K87" s="36">
        <v>13426.8</v>
      </c>
      <c r="L87" s="26">
        <f t="shared" si="15"/>
        <v>13426.8</v>
      </c>
      <c r="M87" s="161">
        <v>0.5</v>
      </c>
      <c r="N87" s="28">
        <f t="shared" si="11"/>
        <v>6713.4</v>
      </c>
      <c r="O87" s="29">
        <f t="shared" si="17"/>
        <v>6713.4</v>
      </c>
      <c r="P87" s="159"/>
      <c r="Q87" s="160"/>
      <c r="R87" s="160"/>
      <c r="S87" s="160"/>
      <c r="T87" s="160"/>
      <c r="U87" s="160"/>
      <c r="V87" s="160"/>
      <c r="W87" s="160"/>
      <c r="X87" s="160"/>
      <c r="Y87" s="160"/>
      <c r="Z87" s="160"/>
      <c r="AA87" s="160"/>
      <c r="AB87" s="160"/>
      <c r="AC87" s="160"/>
      <c r="AD87" s="160"/>
      <c r="AE87" s="160"/>
      <c r="AF87" s="160"/>
      <c r="AG87" s="160"/>
    </row>
    <row r="88" spans="1:33" ht="112.5" customHeight="1">
      <c r="A88" s="195" t="s">
        <v>337</v>
      </c>
      <c r="B88" s="20" t="s">
        <v>27</v>
      </c>
      <c r="C88" s="35" t="s">
        <v>338</v>
      </c>
      <c r="D88" s="22" t="s">
        <v>339</v>
      </c>
      <c r="E88" s="21" t="s">
        <v>145</v>
      </c>
      <c r="F88" s="23"/>
      <c r="G88" s="21">
        <v>1</v>
      </c>
      <c r="H88" s="24">
        <v>26890</v>
      </c>
      <c r="I88" s="21" t="s">
        <v>340</v>
      </c>
      <c r="J88" s="145" t="s">
        <v>147</v>
      </c>
      <c r="K88" s="36">
        <v>15130.09</v>
      </c>
      <c r="L88" s="26">
        <f t="shared" ref="L88:L111" si="18">K88*G88</f>
        <v>15130.09</v>
      </c>
      <c r="M88" s="161">
        <v>0.5</v>
      </c>
      <c r="N88" s="28">
        <f t="shared" si="11"/>
        <v>7565.0450000000001</v>
      </c>
      <c r="O88" s="29">
        <f t="shared" ref="O88:O142" si="19">N88/G88</f>
        <v>7565.0450000000001</v>
      </c>
      <c r="P88" s="37" t="s">
        <v>341</v>
      </c>
      <c r="Q88" s="38"/>
      <c r="R88" s="38"/>
      <c r="S88" s="38"/>
      <c r="T88" s="38"/>
      <c r="U88" s="38"/>
      <c r="V88" s="38"/>
      <c r="W88" s="38"/>
      <c r="X88" s="38"/>
      <c r="Y88" s="38"/>
      <c r="Z88" s="38"/>
      <c r="AA88" s="38"/>
      <c r="AB88" s="38"/>
      <c r="AC88" s="38"/>
      <c r="AD88" s="38"/>
      <c r="AE88" s="38"/>
      <c r="AF88" s="38"/>
      <c r="AG88" s="38"/>
    </row>
    <row r="89" spans="1:33" ht="112.5" customHeight="1">
      <c r="A89" s="195" t="s">
        <v>337</v>
      </c>
      <c r="B89" s="20" t="s">
        <v>27</v>
      </c>
      <c r="C89" s="21" t="s">
        <v>342</v>
      </c>
      <c r="D89" s="22" t="s">
        <v>343</v>
      </c>
      <c r="E89" s="21" t="s">
        <v>344</v>
      </c>
      <c r="F89" s="23"/>
      <c r="G89" s="21">
        <v>1</v>
      </c>
      <c r="H89" s="24">
        <v>28040</v>
      </c>
      <c r="I89" s="21" t="s">
        <v>345</v>
      </c>
      <c r="J89" s="145" t="s">
        <v>346</v>
      </c>
      <c r="K89" s="36">
        <v>12703</v>
      </c>
      <c r="L89" s="26">
        <f t="shared" si="18"/>
        <v>12703</v>
      </c>
      <c r="M89" s="161">
        <v>0.5</v>
      </c>
      <c r="N89" s="28">
        <f t="shared" si="11"/>
        <v>6351.5</v>
      </c>
      <c r="O89" s="29">
        <f t="shared" si="19"/>
        <v>6351.5</v>
      </c>
      <c r="P89" s="37"/>
      <c r="Q89" s="38"/>
      <c r="R89" s="38"/>
      <c r="S89" s="38"/>
      <c r="T89" s="38"/>
      <c r="U89" s="38"/>
      <c r="V89" s="38"/>
      <c r="W89" s="38"/>
      <c r="X89" s="38"/>
      <c r="Y89" s="38"/>
      <c r="Z89" s="38"/>
      <c r="AA89" s="38"/>
      <c r="AB89" s="38"/>
      <c r="AC89" s="38"/>
      <c r="AD89" s="38"/>
      <c r="AE89" s="38"/>
      <c r="AF89" s="38"/>
      <c r="AG89" s="38"/>
    </row>
    <row r="90" spans="1:33" ht="112.5" customHeight="1">
      <c r="A90" s="195" t="s">
        <v>337</v>
      </c>
      <c r="B90" s="20" t="s">
        <v>27</v>
      </c>
      <c r="C90" s="21" t="s">
        <v>338</v>
      </c>
      <c r="D90" s="22" t="s">
        <v>347</v>
      </c>
      <c r="E90" s="21" t="s">
        <v>348</v>
      </c>
      <c r="F90" s="23"/>
      <c r="G90" s="21">
        <v>1</v>
      </c>
      <c r="H90" s="24">
        <v>22174</v>
      </c>
      <c r="I90" s="21" t="s">
        <v>349</v>
      </c>
      <c r="J90" s="145" t="s">
        <v>350</v>
      </c>
      <c r="K90" s="36">
        <v>15346</v>
      </c>
      <c r="L90" s="26">
        <f t="shared" si="18"/>
        <v>15346</v>
      </c>
      <c r="M90" s="161">
        <v>0.7</v>
      </c>
      <c r="N90" s="28">
        <f t="shared" si="11"/>
        <v>4603.8000000000011</v>
      </c>
      <c r="O90" s="29">
        <f t="shared" si="19"/>
        <v>4603.8000000000011</v>
      </c>
      <c r="P90" s="37"/>
      <c r="Q90" s="38"/>
      <c r="R90" s="38"/>
      <c r="S90" s="38"/>
      <c r="T90" s="38"/>
      <c r="U90" s="38"/>
      <c r="V90" s="38"/>
      <c r="W90" s="38"/>
      <c r="X90" s="38"/>
      <c r="Y90" s="38"/>
      <c r="Z90" s="38"/>
      <c r="AA90" s="38"/>
      <c r="AB90" s="38"/>
      <c r="AC90" s="38"/>
      <c r="AD90" s="38"/>
      <c r="AE90" s="38"/>
      <c r="AF90" s="38"/>
      <c r="AG90" s="38"/>
    </row>
    <row r="91" spans="1:33" ht="112.5" customHeight="1">
      <c r="A91" s="195" t="s">
        <v>337</v>
      </c>
      <c r="B91" s="83" t="s">
        <v>45</v>
      </c>
      <c r="C91" s="21" t="s">
        <v>351</v>
      </c>
      <c r="D91" s="22"/>
      <c r="E91" s="21" t="s">
        <v>352</v>
      </c>
      <c r="F91" s="23"/>
      <c r="G91" s="21">
        <v>1</v>
      </c>
      <c r="H91" s="24">
        <v>501500</v>
      </c>
      <c r="I91" s="37" t="s">
        <v>353</v>
      </c>
      <c r="J91" s="145" t="s">
        <v>354</v>
      </c>
      <c r="K91" s="130">
        <v>27721.74</v>
      </c>
      <c r="L91" s="26">
        <f t="shared" si="18"/>
        <v>27721.74</v>
      </c>
      <c r="M91" s="161">
        <v>0</v>
      </c>
      <c r="N91" s="28">
        <f t="shared" si="11"/>
        <v>27721.74</v>
      </c>
      <c r="O91" s="29">
        <f t="shared" si="19"/>
        <v>27721.74</v>
      </c>
      <c r="P91" s="37"/>
      <c r="Q91" s="38"/>
      <c r="R91" s="38"/>
      <c r="S91" s="38"/>
      <c r="T91" s="38"/>
      <c r="U91" s="38"/>
      <c r="V91" s="38"/>
      <c r="W91" s="38"/>
      <c r="X91" s="38"/>
      <c r="Y91" s="38"/>
      <c r="Z91" s="38"/>
      <c r="AA91" s="38"/>
      <c r="AB91" s="38"/>
      <c r="AC91" s="38"/>
      <c r="AD91" s="38"/>
      <c r="AE91" s="38"/>
      <c r="AF91" s="38"/>
      <c r="AG91" s="38"/>
    </row>
    <row r="92" spans="1:33" ht="112.5" customHeight="1">
      <c r="A92" s="196" t="s">
        <v>337</v>
      </c>
      <c r="B92" s="83" t="s">
        <v>45</v>
      </c>
      <c r="C92" s="21"/>
      <c r="D92" s="22"/>
      <c r="E92" s="21" t="s">
        <v>355</v>
      </c>
      <c r="F92" s="23"/>
      <c r="G92" s="21">
        <v>1</v>
      </c>
      <c r="H92" s="141" t="s">
        <v>356</v>
      </c>
      <c r="I92" s="37" t="s">
        <v>357</v>
      </c>
      <c r="J92" s="145" t="s">
        <v>174</v>
      </c>
      <c r="K92" s="130">
        <v>13378.03</v>
      </c>
      <c r="L92" s="26">
        <f t="shared" si="18"/>
        <v>13378.03</v>
      </c>
      <c r="M92" s="161">
        <v>0</v>
      </c>
      <c r="N92" s="28">
        <f t="shared" si="11"/>
        <v>13378.03</v>
      </c>
      <c r="O92" s="29">
        <f t="shared" si="19"/>
        <v>13378.03</v>
      </c>
      <c r="P92" s="37"/>
      <c r="Q92" s="38"/>
      <c r="R92" s="38"/>
      <c r="S92" s="38"/>
      <c r="T92" s="38"/>
      <c r="U92" s="38"/>
      <c r="V92" s="38"/>
      <c r="W92" s="38"/>
      <c r="X92" s="38"/>
      <c r="Y92" s="38"/>
      <c r="Z92" s="38"/>
      <c r="AA92" s="38"/>
      <c r="AB92" s="38"/>
      <c r="AC92" s="38"/>
      <c r="AD92" s="38"/>
      <c r="AE92" s="38"/>
      <c r="AF92" s="38"/>
      <c r="AG92" s="38"/>
    </row>
    <row r="93" spans="1:33" ht="112.5" customHeight="1">
      <c r="A93" s="196" t="s">
        <v>337</v>
      </c>
      <c r="B93" s="20" t="s">
        <v>77</v>
      </c>
      <c r="C93" s="21"/>
      <c r="D93" s="22"/>
      <c r="E93" s="21" t="s">
        <v>93</v>
      </c>
      <c r="F93" s="23"/>
      <c r="G93" s="21">
        <v>1</v>
      </c>
      <c r="H93" s="24" t="s">
        <v>358</v>
      </c>
      <c r="I93" s="37" t="s">
        <v>359</v>
      </c>
      <c r="J93" s="145" t="s">
        <v>174</v>
      </c>
      <c r="K93" s="130">
        <v>34330</v>
      </c>
      <c r="L93" s="26">
        <f t="shared" si="18"/>
        <v>34330</v>
      </c>
      <c r="M93" s="161">
        <v>0</v>
      </c>
      <c r="N93" s="28">
        <f t="shared" si="11"/>
        <v>34330</v>
      </c>
      <c r="O93" s="29">
        <f t="shared" si="19"/>
        <v>34330</v>
      </c>
      <c r="P93" s="37"/>
      <c r="Q93" s="38"/>
      <c r="R93" s="38"/>
      <c r="S93" s="38"/>
      <c r="T93" s="38"/>
      <c r="U93" s="38"/>
      <c r="V93" s="38"/>
      <c r="W93" s="38"/>
      <c r="X93" s="38"/>
      <c r="Y93" s="38"/>
      <c r="Z93" s="38"/>
      <c r="AA93" s="38"/>
      <c r="AB93" s="38"/>
      <c r="AC93" s="38"/>
      <c r="AD93" s="38"/>
      <c r="AE93" s="38"/>
      <c r="AF93" s="38"/>
      <c r="AG93" s="38"/>
    </row>
    <row r="94" spans="1:33" ht="112.5" customHeight="1">
      <c r="A94" s="196" t="s">
        <v>360</v>
      </c>
      <c r="B94" s="83" t="s">
        <v>77</v>
      </c>
      <c r="C94" s="21"/>
      <c r="D94" s="22"/>
      <c r="E94" s="21" t="s">
        <v>355</v>
      </c>
      <c r="F94" s="23"/>
      <c r="G94" s="21">
        <v>1</v>
      </c>
      <c r="H94" s="24" t="s">
        <v>361</v>
      </c>
      <c r="I94" s="37" t="s">
        <v>362</v>
      </c>
      <c r="J94" s="197" t="s">
        <v>82</v>
      </c>
      <c r="K94" s="198">
        <v>12975.43</v>
      </c>
      <c r="L94" s="26">
        <f t="shared" si="18"/>
        <v>12975.43</v>
      </c>
      <c r="M94" s="161">
        <v>0</v>
      </c>
      <c r="N94" s="28">
        <f t="shared" si="11"/>
        <v>12975.43</v>
      </c>
      <c r="O94" s="29">
        <f t="shared" si="19"/>
        <v>12975.43</v>
      </c>
      <c r="P94" s="37"/>
      <c r="Q94" s="38"/>
      <c r="R94" s="38"/>
      <c r="S94" s="38"/>
      <c r="T94" s="38"/>
      <c r="U94" s="38"/>
      <c r="V94" s="38"/>
      <c r="W94" s="38"/>
      <c r="X94" s="38"/>
      <c r="Y94" s="38"/>
      <c r="Z94" s="38"/>
      <c r="AA94" s="38"/>
      <c r="AB94" s="38"/>
      <c r="AC94" s="38"/>
      <c r="AD94" s="38"/>
      <c r="AE94" s="38"/>
      <c r="AF94" s="38"/>
      <c r="AG94" s="38"/>
    </row>
    <row r="95" spans="1:33" ht="112.5" customHeight="1">
      <c r="A95" s="199" t="s">
        <v>363</v>
      </c>
      <c r="B95" s="83" t="s">
        <v>364</v>
      </c>
      <c r="C95" s="172" t="s">
        <v>241</v>
      </c>
      <c r="D95" s="22" t="s">
        <v>365</v>
      </c>
      <c r="E95" s="21" t="s">
        <v>355</v>
      </c>
      <c r="F95" s="23"/>
      <c r="G95" s="21">
        <v>1</v>
      </c>
      <c r="H95" s="24">
        <v>29191</v>
      </c>
      <c r="I95" s="21" t="s">
        <v>366</v>
      </c>
      <c r="J95" s="173" t="s">
        <v>229</v>
      </c>
      <c r="K95" s="130">
        <v>13487.83</v>
      </c>
      <c r="L95" s="26">
        <f t="shared" si="18"/>
        <v>13487.83</v>
      </c>
      <c r="M95" s="116">
        <v>0</v>
      </c>
      <c r="N95" s="28">
        <f t="shared" si="11"/>
        <v>13487.83</v>
      </c>
      <c r="O95" s="29">
        <f t="shared" si="19"/>
        <v>13487.83</v>
      </c>
      <c r="P95" s="37" t="s">
        <v>40</v>
      </c>
      <c r="Q95" s="38"/>
      <c r="R95" s="38"/>
      <c r="S95" s="38"/>
      <c r="T95" s="38"/>
      <c r="U95" s="38"/>
      <c r="V95" s="38"/>
      <c r="W95" s="38"/>
      <c r="X95" s="38"/>
      <c r="Y95" s="38"/>
      <c r="Z95" s="38"/>
      <c r="AA95" s="38"/>
      <c r="AB95" s="38"/>
      <c r="AC95" s="38"/>
      <c r="AD95" s="38"/>
      <c r="AE95" s="38"/>
      <c r="AF95" s="38"/>
      <c r="AG95" s="38"/>
    </row>
    <row r="96" spans="1:33" ht="112.5" customHeight="1">
      <c r="A96" s="199" t="s">
        <v>363</v>
      </c>
      <c r="B96" s="83" t="s">
        <v>45</v>
      </c>
      <c r="C96" s="200"/>
      <c r="D96" s="85"/>
      <c r="E96" s="21" t="s">
        <v>355</v>
      </c>
      <c r="F96" s="23"/>
      <c r="G96" s="84">
        <v>1</v>
      </c>
      <c r="H96" s="87" t="s">
        <v>367</v>
      </c>
      <c r="I96" s="95" t="s">
        <v>368</v>
      </c>
      <c r="J96" s="201" t="s">
        <v>174</v>
      </c>
      <c r="K96" s="202">
        <v>18282.43</v>
      </c>
      <c r="L96" s="26">
        <f t="shared" si="18"/>
        <v>18282.43</v>
      </c>
      <c r="M96" s="203">
        <v>0</v>
      </c>
      <c r="N96" s="28">
        <f t="shared" si="11"/>
        <v>18282.43</v>
      </c>
      <c r="O96" s="29">
        <f t="shared" si="19"/>
        <v>18282.43</v>
      </c>
      <c r="P96" s="95"/>
      <c r="Q96" s="38"/>
      <c r="R96" s="38"/>
      <c r="S96" s="38"/>
      <c r="T96" s="38"/>
      <c r="U96" s="38"/>
      <c r="V96" s="38"/>
      <c r="W96" s="38"/>
      <c r="X96" s="38"/>
      <c r="Y96" s="38"/>
      <c r="Z96" s="38"/>
      <c r="AA96" s="38"/>
      <c r="AB96" s="38"/>
      <c r="AC96" s="38"/>
      <c r="AD96" s="38"/>
      <c r="AE96" s="38"/>
      <c r="AF96" s="38"/>
      <c r="AG96" s="38"/>
    </row>
    <row r="97" spans="1:33" ht="112.5" customHeight="1">
      <c r="A97" s="199" t="s">
        <v>363</v>
      </c>
      <c r="B97" s="83" t="s">
        <v>74</v>
      </c>
      <c r="C97" s="200"/>
      <c r="D97" s="85"/>
      <c r="E97" s="84" t="s">
        <v>352</v>
      </c>
      <c r="F97" s="23"/>
      <c r="G97" s="84">
        <v>1</v>
      </c>
      <c r="H97" s="87">
        <v>501157</v>
      </c>
      <c r="I97" s="95" t="s">
        <v>369</v>
      </c>
      <c r="J97" s="201" t="s">
        <v>26</v>
      </c>
      <c r="K97" s="202">
        <v>35075.24</v>
      </c>
      <c r="L97" s="26">
        <f t="shared" si="18"/>
        <v>35075.24</v>
      </c>
      <c r="M97" s="203">
        <v>0</v>
      </c>
      <c r="N97" s="28">
        <f t="shared" si="11"/>
        <v>35075.24</v>
      </c>
      <c r="O97" s="29">
        <f t="shared" si="19"/>
        <v>35075.24</v>
      </c>
      <c r="P97" s="32"/>
      <c r="Q97" s="33"/>
      <c r="R97" s="33"/>
      <c r="S97" s="33"/>
      <c r="T97" s="33"/>
      <c r="U97" s="33"/>
      <c r="V97" s="33"/>
      <c r="W97" s="33"/>
      <c r="X97" s="33"/>
      <c r="Y97" s="33"/>
      <c r="Z97" s="33"/>
      <c r="AA97" s="33"/>
      <c r="AB97" s="33"/>
      <c r="AC97" s="33"/>
      <c r="AD97" s="33"/>
      <c r="AE97" s="33"/>
      <c r="AF97" s="33"/>
      <c r="AG97" s="33"/>
    </row>
    <row r="98" spans="1:33" ht="112.5" customHeight="1">
      <c r="A98" s="199" t="s">
        <v>363</v>
      </c>
      <c r="B98" s="83" t="s">
        <v>45</v>
      </c>
      <c r="C98" s="200"/>
      <c r="D98" s="85"/>
      <c r="E98" s="84" t="s">
        <v>355</v>
      </c>
      <c r="F98" s="23"/>
      <c r="G98" s="84">
        <v>1</v>
      </c>
      <c r="H98" s="87" t="s">
        <v>370</v>
      </c>
      <c r="I98" s="95" t="s">
        <v>371</v>
      </c>
      <c r="J98" s="201" t="s">
        <v>26</v>
      </c>
      <c r="K98" s="202">
        <v>16818.43</v>
      </c>
      <c r="L98" s="26">
        <f t="shared" si="18"/>
        <v>16818.43</v>
      </c>
      <c r="M98" s="203">
        <v>0</v>
      </c>
      <c r="N98" s="28">
        <f t="shared" si="11"/>
        <v>16818.43</v>
      </c>
      <c r="O98" s="29">
        <f t="shared" si="19"/>
        <v>16818.43</v>
      </c>
      <c r="P98" s="32" t="s">
        <v>162</v>
      </c>
      <c r="Q98" s="33"/>
      <c r="R98" s="33"/>
      <c r="S98" s="33"/>
      <c r="T98" s="33"/>
      <c r="U98" s="33"/>
      <c r="V98" s="33"/>
      <c r="W98" s="33"/>
      <c r="X98" s="33"/>
      <c r="Y98" s="33"/>
      <c r="Z98" s="33"/>
      <c r="AA98" s="33"/>
      <c r="AB98" s="33"/>
      <c r="AC98" s="33"/>
      <c r="AD98" s="33"/>
      <c r="AE98" s="33"/>
      <c r="AF98" s="33"/>
      <c r="AG98" s="33"/>
    </row>
    <row r="99" spans="1:33" ht="112.5" customHeight="1">
      <c r="A99" s="204" t="s">
        <v>372</v>
      </c>
      <c r="B99" s="20" t="s">
        <v>27</v>
      </c>
      <c r="C99" s="205" t="s">
        <v>234</v>
      </c>
      <c r="D99" s="206" t="s">
        <v>373</v>
      </c>
      <c r="E99" s="205" t="s">
        <v>374</v>
      </c>
      <c r="F99" s="207"/>
      <c r="G99" s="205">
        <v>2</v>
      </c>
      <c r="H99" s="208">
        <v>3665</v>
      </c>
      <c r="I99" s="209" t="s">
        <v>375</v>
      </c>
      <c r="J99" s="210" t="s">
        <v>376</v>
      </c>
      <c r="K99" s="211">
        <v>6175</v>
      </c>
      <c r="L99" s="26">
        <f t="shared" si="18"/>
        <v>12350</v>
      </c>
      <c r="M99" s="94">
        <v>0.5</v>
      </c>
      <c r="N99" s="28">
        <f t="shared" si="11"/>
        <v>6175</v>
      </c>
      <c r="O99" s="29">
        <f t="shared" si="19"/>
        <v>3087.5</v>
      </c>
      <c r="P99" s="212"/>
      <c r="Q99" s="125"/>
      <c r="R99" s="125"/>
      <c r="S99" s="125"/>
      <c r="T99" s="125"/>
      <c r="U99" s="125"/>
      <c r="V99" s="125"/>
      <c r="W99" s="125"/>
      <c r="X99" s="125"/>
      <c r="Y99" s="125"/>
      <c r="Z99" s="125"/>
      <c r="AA99" s="125"/>
      <c r="AB99" s="125"/>
      <c r="AC99" s="125"/>
      <c r="AD99" s="125"/>
      <c r="AE99" s="125"/>
      <c r="AF99" s="125"/>
      <c r="AG99" s="125"/>
    </row>
    <row r="100" spans="1:33" ht="112.5" customHeight="1">
      <c r="A100" s="204" t="s">
        <v>377</v>
      </c>
      <c r="B100" s="20" t="s">
        <v>77</v>
      </c>
      <c r="C100" s="205"/>
      <c r="D100" s="206"/>
      <c r="E100" s="205" t="s">
        <v>99</v>
      </c>
      <c r="F100" s="207"/>
      <c r="G100" s="205">
        <v>1</v>
      </c>
      <c r="H100" s="208" t="s">
        <v>378</v>
      </c>
      <c r="I100" s="209" t="s">
        <v>379</v>
      </c>
      <c r="J100" s="210" t="s">
        <v>179</v>
      </c>
      <c r="K100" s="211">
        <v>19138.349999999999</v>
      </c>
      <c r="L100" s="26">
        <f t="shared" si="18"/>
        <v>19138.349999999999</v>
      </c>
      <c r="M100" s="94">
        <v>0</v>
      </c>
      <c r="N100" s="28">
        <f t="shared" si="11"/>
        <v>19138.349999999999</v>
      </c>
      <c r="O100" s="29">
        <f t="shared" si="19"/>
        <v>19138.349999999999</v>
      </c>
      <c r="P100" s="212"/>
      <c r="Q100" s="125"/>
      <c r="R100" s="125"/>
      <c r="S100" s="125"/>
      <c r="T100" s="125"/>
      <c r="U100" s="125"/>
      <c r="V100" s="125"/>
      <c r="W100" s="125"/>
      <c r="X100" s="125"/>
      <c r="Y100" s="125"/>
      <c r="Z100" s="125"/>
      <c r="AA100" s="125"/>
      <c r="AB100" s="125"/>
      <c r="AC100" s="125"/>
      <c r="AD100" s="125"/>
      <c r="AE100" s="125"/>
      <c r="AF100" s="125"/>
      <c r="AG100" s="125"/>
    </row>
    <row r="101" spans="1:33" ht="112.5" customHeight="1">
      <c r="A101" s="204" t="s">
        <v>380</v>
      </c>
      <c r="B101" s="20" t="s">
        <v>77</v>
      </c>
      <c r="C101" s="205"/>
      <c r="D101" s="206"/>
      <c r="E101" s="205" t="s">
        <v>99</v>
      </c>
      <c r="F101" s="207"/>
      <c r="G101" s="205">
        <v>1</v>
      </c>
      <c r="H101" s="208" t="s">
        <v>381</v>
      </c>
      <c r="I101" s="209" t="s">
        <v>382</v>
      </c>
      <c r="J101" s="210" t="s">
        <v>179</v>
      </c>
      <c r="K101" s="211">
        <v>7280.35</v>
      </c>
      <c r="L101" s="26">
        <f t="shared" si="18"/>
        <v>7280.35</v>
      </c>
      <c r="M101" s="94">
        <v>0</v>
      </c>
      <c r="N101" s="28">
        <f t="shared" si="11"/>
        <v>7280.35</v>
      </c>
      <c r="O101" s="29">
        <f t="shared" si="19"/>
        <v>7280.35</v>
      </c>
      <c r="P101" s="212"/>
      <c r="Q101" s="125"/>
      <c r="R101" s="125"/>
      <c r="S101" s="125"/>
      <c r="T101" s="125"/>
      <c r="U101" s="125"/>
      <c r="V101" s="125"/>
      <c r="W101" s="125"/>
      <c r="X101" s="125"/>
      <c r="Y101" s="125"/>
      <c r="Z101" s="125"/>
      <c r="AA101" s="125"/>
      <c r="AB101" s="125"/>
      <c r="AC101" s="125"/>
      <c r="AD101" s="125"/>
      <c r="AE101" s="125"/>
      <c r="AF101" s="125"/>
      <c r="AG101" s="125"/>
    </row>
    <row r="102" spans="1:33" ht="112.5" customHeight="1">
      <c r="A102" s="204" t="s">
        <v>383</v>
      </c>
      <c r="B102" s="20" t="s">
        <v>77</v>
      </c>
      <c r="C102" s="205"/>
      <c r="D102" s="206"/>
      <c r="E102" s="205" t="s">
        <v>99</v>
      </c>
      <c r="F102" s="207"/>
      <c r="G102" s="205">
        <v>1</v>
      </c>
      <c r="H102" s="208" t="s">
        <v>384</v>
      </c>
      <c r="I102" s="209" t="s">
        <v>385</v>
      </c>
      <c r="J102" s="210" t="s">
        <v>179</v>
      </c>
      <c r="K102" s="211">
        <v>11488.4</v>
      </c>
      <c r="L102" s="26">
        <f t="shared" si="18"/>
        <v>11488.4</v>
      </c>
      <c r="M102" s="94">
        <v>0</v>
      </c>
      <c r="N102" s="28">
        <f t="shared" si="11"/>
        <v>11488.4</v>
      </c>
      <c r="O102" s="29">
        <f t="shared" si="19"/>
        <v>11488.4</v>
      </c>
      <c r="P102" s="212"/>
      <c r="Q102" s="125"/>
      <c r="R102" s="125"/>
      <c r="S102" s="125"/>
      <c r="T102" s="125"/>
      <c r="U102" s="125"/>
      <c r="V102" s="125"/>
      <c r="W102" s="125"/>
      <c r="X102" s="125"/>
      <c r="Y102" s="125"/>
      <c r="Z102" s="125"/>
      <c r="AA102" s="125"/>
      <c r="AB102" s="125"/>
      <c r="AC102" s="125"/>
      <c r="AD102" s="125"/>
      <c r="AE102" s="125"/>
      <c r="AF102" s="125"/>
      <c r="AG102" s="125"/>
    </row>
    <row r="103" spans="1:33" ht="112.5" customHeight="1">
      <c r="A103" s="204" t="s">
        <v>386</v>
      </c>
      <c r="B103" s="20" t="s">
        <v>77</v>
      </c>
      <c r="C103" s="205"/>
      <c r="D103" s="206"/>
      <c r="E103" s="205" t="s">
        <v>99</v>
      </c>
      <c r="F103" s="207"/>
      <c r="G103" s="205">
        <v>1</v>
      </c>
      <c r="H103" s="208" t="s">
        <v>387</v>
      </c>
      <c r="I103" s="209" t="s">
        <v>388</v>
      </c>
      <c r="J103" s="210" t="s">
        <v>179</v>
      </c>
      <c r="K103" s="93">
        <v>4540</v>
      </c>
      <c r="L103" s="26">
        <f t="shared" si="18"/>
        <v>4540</v>
      </c>
      <c r="M103" s="94">
        <v>0</v>
      </c>
      <c r="N103" s="28">
        <f t="shared" si="11"/>
        <v>4540</v>
      </c>
      <c r="O103" s="29">
        <f t="shared" si="19"/>
        <v>4540</v>
      </c>
      <c r="P103" s="212"/>
      <c r="Q103" s="125"/>
      <c r="R103" s="125"/>
      <c r="S103" s="125"/>
      <c r="T103" s="125"/>
      <c r="U103" s="125"/>
      <c r="V103" s="125"/>
      <c r="W103" s="125"/>
      <c r="X103" s="125"/>
      <c r="Y103" s="125"/>
      <c r="Z103" s="125"/>
      <c r="AA103" s="125"/>
      <c r="AB103" s="125"/>
      <c r="AC103" s="125"/>
      <c r="AD103" s="125"/>
      <c r="AE103" s="125"/>
      <c r="AF103" s="125"/>
      <c r="AG103" s="125"/>
    </row>
    <row r="104" spans="1:33" ht="112.5" customHeight="1">
      <c r="A104" s="204" t="s">
        <v>383</v>
      </c>
      <c r="B104" s="20" t="s">
        <v>77</v>
      </c>
      <c r="C104" s="205"/>
      <c r="D104" s="206"/>
      <c r="E104" s="205" t="s">
        <v>99</v>
      </c>
      <c r="F104" s="207"/>
      <c r="G104" s="205">
        <v>1</v>
      </c>
      <c r="H104" s="208">
        <v>4539.1499999999996</v>
      </c>
      <c r="I104" s="209" t="s">
        <v>389</v>
      </c>
      <c r="J104" s="210" t="s">
        <v>179</v>
      </c>
      <c r="K104" s="93">
        <v>17383</v>
      </c>
      <c r="L104" s="26">
        <f t="shared" si="18"/>
        <v>17383</v>
      </c>
      <c r="M104" s="94">
        <v>0</v>
      </c>
      <c r="N104" s="28">
        <f t="shared" si="11"/>
        <v>17383</v>
      </c>
      <c r="O104" s="29">
        <f t="shared" si="19"/>
        <v>17383</v>
      </c>
      <c r="P104" s="212"/>
      <c r="Q104" s="125"/>
      <c r="R104" s="125"/>
      <c r="S104" s="125"/>
      <c r="T104" s="125"/>
      <c r="U104" s="125"/>
      <c r="V104" s="125"/>
      <c r="W104" s="125"/>
      <c r="X104" s="125"/>
      <c r="Y104" s="125"/>
      <c r="Z104" s="125"/>
      <c r="AA104" s="125"/>
      <c r="AB104" s="125"/>
      <c r="AC104" s="125"/>
      <c r="AD104" s="125"/>
      <c r="AE104" s="125"/>
      <c r="AF104" s="125"/>
      <c r="AG104" s="125"/>
    </row>
    <row r="105" spans="1:33" ht="112.5" customHeight="1">
      <c r="A105" s="204" t="s">
        <v>383</v>
      </c>
      <c r="B105" s="213" t="s">
        <v>77</v>
      </c>
      <c r="C105" s="205"/>
      <c r="D105" s="206"/>
      <c r="E105" s="205" t="s">
        <v>99</v>
      </c>
      <c r="F105" s="207"/>
      <c r="G105" s="205">
        <v>2</v>
      </c>
      <c r="H105" s="208" t="s">
        <v>390</v>
      </c>
      <c r="I105" s="209" t="s">
        <v>391</v>
      </c>
      <c r="J105" s="210" t="s">
        <v>179</v>
      </c>
      <c r="K105" s="93">
        <v>14438</v>
      </c>
      <c r="L105" s="26">
        <f t="shared" si="18"/>
        <v>28876</v>
      </c>
      <c r="M105" s="94">
        <v>0</v>
      </c>
      <c r="N105" s="28">
        <f t="shared" si="11"/>
        <v>28876</v>
      </c>
      <c r="O105" s="29">
        <f t="shared" si="19"/>
        <v>14438</v>
      </c>
      <c r="P105" s="212"/>
      <c r="Q105" s="125"/>
      <c r="R105" s="125"/>
      <c r="S105" s="125"/>
      <c r="T105" s="125"/>
      <c r="U105" s="125"/>
      <c r="V105" s="125"/>
      <c r="W105" s="125"/>
      <c r="X105" s="125"/>
      <c r="Y105" s="125"/>
      <c r="Z105" s="125"/>
      <c r="AA105" s="125"/>
      <c r="AB105" s="125"/>
      <c r="AC105" s="125"/>
      <c r="AD105" s="125"/>
      <c r="AE105" s="125"/>
      <c r="AF105" s="125"/>
      <c r="AG105" s="125"/>
    </row>
    <row r="106" spans="1:33" ht="112.5" customHeight="1">
      <c r="A106" s="204" t="s">
        <v>383</v>
      </c>
      <c r="B106" s="214" t="s">
        <v>77</v>
      </c>
      <c r="C106" s="205"/>
      <c r="D106" s="206"/>
      <c r="E106" s="205" t="s">
        <v>99</v>
      </c>
      <c r="F106" s="207"/>
      <c r="G106" s="205">
        <v>1</v>
      </c>
      <c r="H106" s="208" t="s">
        <v>392</v>
      </c>
      <c r="I106" s="209" t="s">
        <v>393</v>
      </c>
      <c r="J106" s="210" t="s">
        <v>179</v>
      </c>
      <c r="K106" s="93">
        <v>11574</v>
      </c>
      <c r="L106" s="26">
        <f t="shared" si="18"/>
        <v>11574</v>
      </c>
      <c r="M106" s="94">
        <v>0</v>
      </c>
      <c r="N106" s="28">
        <f t="shared" si="11"/>
        <v>11574</v>
      </c>
      <c r="O106" s="29">
        <f t="shared" si="19"/>
        <v>11574</v>
      </c>
      <c r="P106" s="212"/>
      <c r="Q106" s="125"/>
      <c r="R106" s="125"/>
      <c r="S106" s="125"/>
      <c r="T106" s="125"/>
      <c r="U106" s="125"/>
      <c r="V106" s="125"/>
      <c r="W106" s="125"/>
      <c r="X106" s="125"/>
      <c r="Y106" s="125"/>
      <c r="Z106" s="125"/>
      <c r="AA106" s="125"/>
      <c r="AB106" s="125"/>
      <c r="AC106" s="125"/>
      <c r="AD106" s="125"/>
      <c r="AE106" s="125"/>
      <c r="AF106" s="125"/>
      <c r="AG106" s="125"/>
    </row>
    <row r="107" spans="1:33" ht="112.5" customHeight="1">
      <c r="A107" s="204" t="s">
        <v>372</v>
      </c>
      <c r="B107" s="213" t="s">
        <v>45</v>
      </c>
      <c r="C107" s="205" t="s">
        <v>234</v>
      </c>
      <c r="D107" s="206" t="s">
        <v>373</v>
      </c>
      <c r="E107" s="205" t="s">
        <v>72</v>
      </c>
      <c r="F107" s="207"/>
      <c r="G107" s="205">
        <v>2</v>
      </c>
      <c r="H107" s="208">
        <v>29505</v>
      </c>
      <c r="I107" s="209" t="s">
        <v>394</v>
      </c>
      <c r="J107" s="145" t="s">
        <v>395</v>
      </c>
      <c r="K107" s="93">
        <v>5833</v>
      </c>
      <c r="L107" s="26">
        <f t="shared" si="18"/>
        <v>11666</v>
      </c>
      <c r="M107" s="94">
        <v>0</v>
      </c>
      <c r="N107" s="28">
        <f t="shared" si="11"/>
        <v>11666</v>
      </c>
      <c r="O107" s="29">
        <f t="shared" si="19"/>
        <v>5833</v>
      </c>
      <c r="P107" s="212"/>
      <c r="Q107" s="125"/>
      <c r="R107" s="125"/>
      <c r="S107" s="125"/>
      <c r="T107" s="125"/>
      <c r="U107" s="125"/>
      <c r="V107" s="125"/>
      <c r="W107" s="125"/>
      <c r="X107" s="125"/>
      <c r="Y107" s="125"/>
      <c r="Z107" s="125"/>
      <c r="AA107" s="125"/>
      <c r="AB107" s="125"/>
      <c r="AC107" s="125"/>
      <c r="AD107" s="125"/>
      <c r="AE107" s="125"/>
      <c r="AF107" s="125"/>
      <c r="AG107" s="125"/>
    </row>
    <row r="108" spans="1:33" ht="112.5" customHeight="1">
      <c r="A108" s="204" t="s">
        <v>372</v>
      </c>
      <c r="B108" s="20" t="s">
        <v>396</v>
      </c>
      <c r="C108" s="21" t="s">
        <v>397</v>
      </c>
      <c r="D108" s="22" t="s">
        <v>373</v>
      </c>
      <c r="E108" s="21" t="s">
        <v>114</v>
      </c>
      <c r="F108" s="21"/>
      <c r="G108" s="21">
        <v>2</v>
      </c>
      <c r="H108" s="24">
        <v>29464</v>
      </c>
      <c r="I108" s="21" t="s">
        <v>398</v>
      </c>
      <c r="J108" s="145" t="s">
        <v>225</v>
      </c>
      <c r="K108" s="130">
        <v>7949.05</v>
      </c>
      <c r="L108" s="26">
        <f t="shared" si="18"/>
        <v>15898.1</v>
      </c>
      <c r="M108" s="161">
        <v>0</v>
      </c>
      <c r="N108" s="28">
        <f t="shared" si="11"/>
        <v>15898.1</v>
      </c>
      <c r="O108" s="29">
        <f t="shared" si="19"/>
        <v>7949.05</v>
      </c>
      <c r="P108" s="159" t="s">
        <v>399</v>
      </c>
      <c r="Q108" s="160"/>
      <c r="R108" s="160"/>
      <c r="S108" s="160"/>
      <c r="T108" s="160"/>
      <c r="U108" s="160"/>
      <c r="V108" s="160"/>
      <c r="W108" s="160"/>
      <c r="X108" s="160"/>
      <c r="Y108" s="160"/>
      <c r="Z108" s="160"/>
      <c r="AA108" s="160"/>
      <c r="AB108" s="160"/>
      <c r="AC108" s="160"/>
      <c r="AD108" s="160"/>
      <c r="AE108" s="160"/>
      <c r="AF108" s="160"/>
      <c r="AG108" s="160"/>
    </row>
    <row r="109" spans="1:33" ht="112.5" customHeight="1">
      <c r="A109" s="204" t="s">
        <v>372</v>
      </c>
      <c r="B109" s="20" t="s">
        <v>400</v>
      </c>
      <c r="C109" s="21" t="s">
        <v>241</v>
      </c>
      <c r="D109" s="22" t="s">
        <v>373</v>
      </c>
      <c r="E109" s="21" t="s">
        <v>117</v>
      </c>
      <c r="F109" s="23"/>
      <c r="G109" s="21">
        <v>2</v>
      </c>
      <c r="H109" s="24">
        <v>29547</v>
      </c>
      <c r="I109" s="21" t="s">
        <v>401</v>
      </c>
      <c r="J109" s="145" t="s">
        <v>402</v>
      </c>
      <c r="K109" s="130">
        <v>13104</v>
      </c>
      <c r="L109" s="26">
        <f t="shared" si="18"/>
        <v>26208</v>
      </c>
      <c r="M109" s="161">
        <v>0</v>
      </c>
      <c r="N109" s="28">
        <f t="shared" si="11"/>
        <v>26208</v>
      </c>
      <c r="O109" s="29">
        <f t="shared" si="19"/>
        <v>13104</v>
      </c>
      <c r="P109" s="32" t="s">
        <v>403</v>
      </c>
      <c r="Q109" s="33"/>
      <c r="R109" s="33"/>
      <c r="S109" s="33"/>
      <c r="T109" s="33"/>
      <c r="U109" s="33"/>
      <c r="V109" s="33"/>
      <c r="W109" s="33"/>
      <c r="X109" s="33"/>
      <c r="Y109" s="33"/>
      <c r="Z109" s="33"/>
      <c r="AA109" s="33"/>
      <c r="AB109" s="33"/>
      <c r="AC109" s="33"/>
      <c r="AD109" s="33"/>
      <c r="AE109" s="33"/>
      <c r="AF109" s="33"/>
      <c r="AG109" s="33"/>
    </row>
    <row r="110" spans="1:33" ht="112.5" customHeight="1">
      <c r="A110" s="204" t="s">
        <v>372</v>
      </c>
      <c r="B110" s="20" t="s">
        <v>27</v>
      </c>
      <c r="C110" s="21" t="s">
        <v>234</v>
      </c>
      <c r="D110" s="22" t="s">
        <v>404</v>
      </c>
      <c r="E110" s="21" t="s">
        <v>227</v>
      </c>
      <c r="F110" s="23"/>
      <c r="G110" s="21">
        <v>2</v>
      </c>
      <c r="H110" s="24">
        <v>29173</v>
      </c>
      <c r="I110" s="21" t="s">
        <v>405</v>
      </c>
      <c r="J110" s="133" t="s">
        <v>229</v>
      </c>
      <c r="K110" s="36">
        <v>9026</v>
      </c>
      <c r="L110" s="26">
        <f t="shared" si="18"/>
        <v>18052</v>
      </c>
      <c r="M110" s="147">
        <v>0.5</v>
      </c>
      <c r="N110" s="28">
        <f t="shared" si="11"/>
        <v>9026</v>
      </c>
      <c r="O110" s="29">
        <f t="shared" si="19"/>
        <v>4513</v>
      </c>
      <c r="P110" s="37"/>
      <c r="Q110" s="38"/>
      <c r="R110" s="38"/>
      <c r="S110" s="38"/>
      <c r="T110" s="38"/>
      <c r="U110" s="38"/>
      <c r="V110" s="38"/>
      <c r="W110" s="38"/>
      <c r="X110" s="38"/>
      <c r="Y110" s="38"/>
      <c r="Z110" s="38"/>
      <c r="AA110" s="38"/>
      <c r="AB110" s="38"/>
      <c r="AC110" s="38"/>
      <c r="AD110" s="38"/>
      <c r="AE110" s="38"/>
      <c r="AF110" s="38"/>
      <c r="AG110" s="38"/>
    </row>
    <row r="111" spans="1:33" ht="112.5" customHeight="1">
      <c r="A111" s="204" t="s">
        <v>372</v>
      </c>
      <c r="B111" s="20" t="s">
        <v>406</v>
      </c>
      <c r="C111" s="21" t="s">
        <v>338</v>
      </c>
      <c r="D111" s="22" t="s">
        <v>407</v>
      </c>
      <c r="E111" s="21" t="s">
        <v>236</v>
      </c>
      <c r="F111" s="23"/>
      <c r="G111" s="21">
        <v>2</v>
      </c>
      <c r="H111" s="24">
        <v>29218</v>
      </c>
      <c r="I111" s="21" t="s">
        <v>408</v>
      </c>
      <c r="J111" s="133" t="s">
        <v>229</v>
      </c>
      <c r="K111" s="36">
        <v>17838</v>
      </c>
      <c r="L111" s="26">
        <f t="shared" si="18"/>
        <v>35676</v>
      </c>
      <c r="M111" s="161">
        <v>0.5</v>
      </c>
      <c r="N111" s="28">
        <f t="shared" si="11"/>
        <v>17838</v>
      </c>
      <c r="O111" s="29">
        <f t="shared" si="19"/>
        <v>8919</v>
      </c>
      <c r="P111" s="215"/>
      <c r="Q111" s="216"/>
      <c r="R111" s="216"/>
      <c r="S111" s="216"/>
      <c r="T111" s="216"/>
      <c r="U111" s="216"/>
      <c r="V111" s="216"/>
      <c r="W111" s="216"/>
      <c r="X111" s="216"/>
      <c r="Y111" s="216"/>
      <c r="Z111" s="216"/>
      <c r="AA111" s="216"/>
      <c r="AB111" s="216"/>
      <c r="AC111" s="216"/>
      <c r="AD111" s="216"/>
      <c r="AE111" s="216"/>
      <c r="AF111" s="216"/>
      <c r="AG111" s="216"/>
    </row>
    <row r="112" spans="1:33" ht="112.5" customHeight="1">
      <c r="A112" s="204" t="s">
        <v>372</v>
      </c>
      <c r="B112" s="20" t="s">
        <v>45</v>
      </c>
      <c r="C112" s="21" t="s">
        <v>409</v>
      </c>
      <c r="D112" s="120" t="s">
        <v>410</v>
      </c>
      <c r="E112" s="120" t="s">
        <v>411</v>
      </c>
      <c r="F112" s="23"/>
      <c r="G112" s="120">
        <v>1</v>
      </c>
      <c r="H112" s="121" t="s">
        <v>412</v>
      </c>
      <c r="I112" s="113" t="s">
        <v>413</v>
      </c>
      <c r="J112" s="123" t="s">
        <v>414</v>
      </c>
      <c r="K112" s="90">
        <v>34747</v>
      </c>
      <c r="L112" s="26">
        <v>34747</v>
      </c>
      <c r="M112" s="27">
        <v>0</v>
      </c>
      <c r="N112" s="28">
        <f t="shared" si="11"/>
        <v>34747</v>
      </c>
      <c r="O112" s="29">
        <f t="shared" si="19"/>
        <v>34747</v>
      </c>
      <c r="P112" s="117"/>
      <c r="Q112" s="118"/>
      <c r="R112" s="118"/>
      <c r="S112" s="118"/>
      <c r="T112" s="118"/>
      <c r="U112" s="118"/>
      <c r="V112" s="118"/>
      <c r="W112" s="118"/>
      <c r="X112" s="118"/>
      <c r="Y112" s="118"/>
      <c r="Z112" s="118"/>
      <c r="AA112" s="118"/>
      <c r="AB112" s="118"/>
      <c r="AC112" s="118"/>
      <c r="AD112" s="118"/>
      <c r="AE112" s="118"/>
      <c r="AF112" s="118"/>
      <c r="AG112" s="118"/>
    </row>
    <row r="113" spans="1:33" ht="112.5" customHeight="1">
      <c r="A113" s="204" t="s">
        <v>372</v>
      </c>
      <c r="B113" s="20" t="s">
        <v>415</v>
      </c>
      <c r="C113" s="21" t="s">
        <v>416</v>
      </c>
      <c r="D113" s="22" t="s">
        <v>417</v>
      </c>
      <c r="E113" s="21" t="s">
        <v>418</v>
      </c>
      <c r="F113" s="23"/>
      <c r="G113" s="21">
        <v>2</v>
      </c>
      <c r="H113" s="24">
        <v>29224</v>
      </c>
      <c r="I113" s="21" t="s">
        <v>419</v>
      </c>
      <c r="J113" s="173" t="s">
        <v>229</v>
      </c>
      <c r="K113" s="217">
        <v>13334</v>
      </c>
      <c r="L113" s="26">
        <f t="shared" ref="L113:L142" si="20">K113*G113</f>
        <v>26668</v>
      </c>
      <c r="M113" s="116">
        <v>0.5</v>
      </c>
      <c r="N113" s="28">
        <f t="shared" si="11"/>
        <v>13334</v>
      </c>
      <c r="O113" s="29">
        <f t="shared" si="19"/>
        <v>6667</v>
      </c>
      <c r="P113" s="117"/>
      <c r="Q113" s="118"/>
      <c r="R113" s="118"/>
      <c r="S113" s="118"/>
      <c r="T113" s="118"/>
      <c r="U113" s="118"/>
      <c r="V113" s="118"/>
      <c r="W113" s="118"/>
      <c r="X113" s="118"/>
      <c r="Y113" s="118"/>
      <c r="Z113" s="118"/>
      <c r="AA113" s="118"/>
      <c r="AB113" s="118"/>
      <c r="AC113" s="118"/>
      <c r="AD113" s="118"/>
      <c r="AE113" s="118"/>
      <c r="AF113" s="118"/>
      <c r="AG113" s="118"/>
    </row>
    <row r="114" spans="1:33" ht="112.5" customHeight="1">
      <c r="A114" s="204" t="s">
        <v>372</v>
      </c>
      <c r="B114" s="20" t="s">
        <v>128</v>
      </c>
      <c r="C114" s="21" t="s">
        <v>420</v>
      </c>
      <c r="D114" s="113" t="s">
        <v>264</v>
      </c>
      <c r="E114" s="120" t="s">
        <v>421</v>
      </c>
      <c r="F114" s="23"/>
      <c r="G114" s="120">
        <v>2</v>
      </c>
      <c r="H114" s="121">
        <v>28880</v>
      </c>
      <c r="I114" s="113" t="s">
        <v>422</v>
      </c>
      <c r="J114" s="123" t="s">
        <v>132</v>
      </c>
      <c r="K114" s="90">
        <v>19110.57</v>
      </c>
      <c r="L114" s="26">
        <f t="shared" si="20"/>
        <v>38221.14</v>
      </c>
      <c r="M114" s="27">
        <v>0</v>
      </c>
      <c r="N114" s="28">
        <f t="shared" si="11"/>
        <v>38221.14</v>
      </c>
      <c r="O114" s="29">
        <f t="shared" si="19"/>
        <v>19110.57</v>
      </c>
      <c r="P114" s="32" t="s">
        <v>166</v>
      </c>
      <c r="Q114" s="33"/>
      <c r="R114" s="33"/>
      <c r="S114" s="33"/>
      <c r="T114" s="33"/>
      <c r="U114" s="33"/>
      <c r="V114" s="33"/>
      <c r="W114" s="33"/>
      <c r="X114" s="33"/>
      <c r="Y114" s="33"/>
      <c r="Z114" s="33"/>
      <c r="AA114" s="33"/>
      <c r="AB114" s="33"/>
      <c r="AC114" s="33"/>
      <c r="AD114" s="33"/>
      <c r="AE114" s="33"/>
      <c r="AF114" s="33"/>
      <c r="AG114" s="33"/>
    </row>
    <row r="115" spans="1:33" ht="112.5" customHeight="1">
      <c r="A115" s="204" t="s">
        <v>372</v>
      </c>
      <c r="B115" s="20" t="s">
        <v>423</v>
      </c>
      <c r="C115" s="21" t="s">
        <v>338</v>
      </c>
      <c r="D115" s="22" t="s">
        <v>424</v>
      </c>
      <c r="E115" s="21" t="s">
        <v>227</v>
      </c>
      <c r="F115" s="23"/>
      <c r="G115" s="21">
        <v>2</v>
      </c>
      <c r="H115" s="24">
        <v>29175</v>
      </c>
      <c r="I115" s="21" t="s">
        <v>425</v>
      </c>
      <c r="J115" s="133" t="s">
        <v>229</v>
      </c>
      <c r="K115" s="36">
        <v>19624.36</v>
      </c>
      <c r="L115" s="26">
        <f t="shared" si="20"/>
        <v>39248.720000000001</v>
      </c>
      <c r="M115" s="218">
        <v>0.5</v>
      </c>
      <c r="N115" s="28">
        <f t="shared" si="11"/>
        <v>19624.36</v>
      </c>
      <c r="O115" s="29">
        <f t="shared" si="19"/>
        <v>9812.18</v>
      </c>
      <c r="P115" s="37"/>
      <c r="Q115" s="38"/>
      <c r="R115" s="38"/>
      <c r="S115" s="38"/>
      <c r="T115" s="38"/>
      <c r="U115" s="38"/>
      <c r="V115" s="38"/>
      <c r="W115" s="38"/>
      <c r="X115" s="38"/>
      <c r="Y115" s="38"/>
      <c r="Z115" s="38"/>
      <c r="AA115" s="38"/>
      <c r="AB115" s="38"/>
      <c r="AC115" s="38"/>
      <c r="AD115" s="38"/>
      <c r="AE115" s="38"/>
      <c r="AF115" s="38"/>
      <c r="AG115" s="38"/>
    </row>
    <row r="116" spans="1:33" ht="112.5" customHeight="1">
      <c r="A116" s="204" t="s">
        <v>372</v>
      </c>
      <c r="B116" s="20" t="s">
        <v>77</v>
      </c>
      <c r="C116" s="172" t="s">
        <v>351</v>
      </c>
      <c r="D116" s="22" t="s">
        <v>426</v>
      </c>
      <c r="E116" s="21" t="s">
        <v>150</v>
      </c>
      <c r="F116" s="23"/>
      <c r="G116" s="21">
        <v>1</v>
      </c>
      <c r="H116" s="24">
        <v>29299</v>
      </c>
      <c r="I116" s="21" t="s">
        <v>427</v>
      </c>
      <c r="J116" s="173" t="s">
        <v>428</v>
      </c>
      <c r="K116" s="130">
        <v>30807.03</v>
      </c>
      <c r="L116" s="26">
        <f t="shared" si="20"/>
        <v>30807.03</v>
      </c>
      <c r="M116" s="218">
        <v>0</v>
      </c>
      <c r="N116" s="28">
        <f t="shared" si="11"/>
        <v>30807.03</v>
      </c>
      <c r="O116" s="29">
        <f t="shared" si="19"/>
        <v>30807.03</v>
      </c>
      <c r="P116" s="159"/>
      <c r="Q116" s="160"/>
      <c r="R116" s="160"/>
      <c r="S116" s="160"/>
      <c r="T116" s="160"/>
      <c r="U116" s="160"/>
      <c r="V116" s="160"/>
      <c r="W116" s="160"/>
      <c r="X116" s="160"/>
      <c r="Y116" s="160"/>
      <c r="Z116" s="160"/>
      <c r="AA116" s="160"/>
      <c r="AB116" s="160"/>
      <c r="AC116" s="160"/>
      <c r="AD116" s="160"/>
      <c r="AE116" s="160"/>
      <c r="AF116" s="160"/>
      <c r="AG116" s="160"/>
    </row>
    <row r="117" spans="1:33" ht="112.5" customHeight="1">
      <c r="A117" s="204" t="s">
        <v>372</v>
      </c>
      <c r="B117" s="20" t="s">
        <v>77</v>
      </c>
      <c r="C117" s="21" t="s">
        <v>409</v>
      </c>
      <c r="D117" s="120" t="s">
        <v>429</v>
      </c>
      <c r="E117" s="120" t="s">
        <v>430</v>
      </c>
      <c r="F117" s="23"/>
      <c r="G117" s="120">
        <v>1</v>
      </c>
      <c r="H117" s="121">
        <v>22115</v>
      </c>
      <c r="I117" s="113" t="s">
        <v>431</v>
      </c>
      <c r="J117" s="123" t="s">
        <v>414</v>
      </c>
      <c r="K117" s="90">
        <v>46045.42</v>
      </c>
      <c r="L117" s="26">
        <f t="shared" si="20"/>
        <v>46045.42</v>
      </c>
      <c r="M117" s="27">
        <v>0</v>
      </c>
      <c r="N117" s="28">
        <f t="shared" si="11"/>
        <v>46045.42</v>
      </c>
      <c r="O117" s="29">
        <f t="shared" si="19"/>
        <v>46045.42</v>
      </c>
      <c r="P117" s="219"/>
      <c r="Q117" s="220"/>
      <c r="R117" s="220"/>
      <c r="S117" s="220"/>
      <c r="T117" s="220"/>
      <c r="U117" s="220"/>
      <c r="V117" s="220"/>
      <c r="W117" s="220"/>
      <c r="X117" s="220"/>
      <c r="Y117" s="220"/>
      <c r="Z117" s="220"/>
      <c r="AA117" s="220"/>
      <c r="AB117" s="220"/>
      <c r="AC117" s="220"/>
      <c r="AD117" s="220"/>
      <c r="AE117" s="220"/>
      <c r="AF117" s="220"/>
      <c r="AG117" s="220"/>
    </row>
    <row r="118" spans="1:33" ht="112.5" customHeight="1">
      <c r="A118" s="204" t="s">
        <v>372</v>
      </c>
      <c r="B118" s="20" t="s">
        <v>27</v>
      </c>
      <c r="C118" s="21" t="s">
        <v>351</v>
      </c>
      <c r="D118" s="22" t="s">
        <v>432</v>
      </c>
      <c r="E118" s="21" t="s">
        <v>227</v>
      </c>
      <c r="F118" s="23"/>
      <c r="G118" s="21">
        <v>2</v>
      </c>
      <c r="H118" s="24">
        <v>29174</v>
      </c>
      <c r="I118" s="21" t="s">
        <v>433</v>
      </c>
      <c r="J118" s="133" t="s">
        <v>229</v>
      </c>
      <c r="K118" s="36">
        <v>21115</v>
      </c>
      <c r="L118" s="26">
        <f t="shared" si="20"/>
        <v>42230</v>
      </c>
      <c r="M118" s="27">
        <v>0.5</v>
      </c>
      <c r="N118" s="28">
        <f t="shared" si="11"/>
        <v>21115</v>
      </c>
      <c r="O118" s="29">
        <f t="shared" si="19"/>
        <v>10557.5</v>
      </c>
      <c r="P118" s="88" t="s">
        <v>97</v>
      </c>
      <c r="Q118" s="134"/>
      <c r="R118" s="134"/>
      <c r="S118" s="134"/>
      <c r="T118" s="134"/>
      <c r="U118" s="134"/>
      <c r="V118" s="134"/>
      <c r="W118" s="134"/>
      <c r="X118" s="134"/>
      <c r="Y118" s="134"/>
      <c r="Z118" s="134"/>
      <c r="AA118" s="134"/>
      <c r="AB118" s="134"/>
      <c r="AC118" s="134"/>
      <c r="AD118" s="134"/>
      <c r="AE118" s="134"/>
      <c r="AF118" s="134"/>
      <c r="AG118" s="134"/>
    </row>
    <row r="119" spans="1:33" ht="90" customHeight="1">
      <c r="A119" s="204" t="s">
        <v>372</v>
      </c>
      <c r="B119" s="20" t="s">
        <v>27</v>
      </c>
      <c r="C119" s="21" t="s">
        <v>241</v>
      </c>
      <c r="D119" s="22" t="s">
        <v>434</v>
      </c>
      <c r="E119" s="21" t="s">
        <v>236</v>
      </c>
      <c r="F119" s="23"/>
      <c r="G119" s="21">
        <v>2</v>
      </c>
      <c r="H119" s="24">
        <v>29216</v>
      </c>
      <c r="I119" s="21" t="s">
        <v>435</v>
      </c>
      <c r="J119" s="133" t="s">
        <v>229</v>
      </c>
      <c r="K119" s="36">
        <v>12118</v>
      </c>
      <c r="L119" s="26">
        <f t="shared" si="20"/>
        <v>24236</v>
      </c>
      <c r="M119" s="161">
        <v>0.5</v>
      </c>
      <c r="N119" s="28">
        <f t="shared" si="11"/>
        <v>12118</v>
      </c>
      <c r="O119" s="29">
        <f t="shared" si="19"/>
        <v>6059</v>
      </c>
      <c r="P119" s="215"/>
      <c r="Q119" s="216"/>
      <c r="R119" s="216"/>
      <c r="S119" s="216"/>
      <c r="T119" s="216"/>
      <c r="U119" s="216"/>
      <c r="V119" s="216"/>
      <c r="W119" s="216"/>
      <c r="X119" s="216"/>
      <c r="Y119" s="216"/>
      <c r="Z119" s="216"/>
      <c r="AA119" s="216"/>
      <c r="AB119" s="216"/>
      <c r="AC119" s="216"/>
      <c r="AD119" s="216"/>
      <c r="AE119" s="216"/>
      <c r="AF119" s="216"/>
      <c r="AG119" s="216"/>
    </row>
    <row r="120" spans="1:33" ht="99" customHeight="1">
      <c r="A120" s="204" t="s">
        <v>372</v>
      </c>
      <c r="B120" s="20" t="s">
        <v>27</v>
      </c>
      <c r="C120" s="21" t="s">
        <v>338</v>
      </c>
      <c r="D120" s="22" t="s">
        <v>436</v>
      </c>
      <c r="E120" s="21" t="s">
        <v>437</v>
      </c>
      <c r="F120" s="23"/>
      <c r="G120" s="21">
        <v>1</v>
      </c>
      <c r="H120" s="24">
        <v>29065</v>
      </c>
      <c r="I120" s="21" t="s">
        <v>438</v>
      </c>
      <c r="J120" s="133" t="s">
        <v>30</v>
      </c>
      <c r="K120" s="36">
        <v>19500</v>
      </c>
      <c r="L120" s="26">
        <f t="shared" si="20"/>
        <v>19500</v>
      </c>
      <c r="M120" s="161">
        <v>0.5</v>
      </c>
      <c r="N120" s="28">
        <f t="shared" si="11"/>
        <v>9750</v>
      </c>
      <c r="O120" s="29">
        <f t="shared" si="19"/>
        <v>9750</v>
      </c>
      <c r="P120" s="37"/>
      <c r="Q120" s="38"/>
      <c r="R120" s="38"/>
      <c r="S120" s="38"/>
      <c r="T120" s="38"/>
      <c r="U120" s="38"/>
      <c r="V120" s="38"/>
      <c r="W120" s="38"/>
      <c r="X120" s="38"/>
      <c r="Y120" s="38"/>
      <c r="Z120" s="38"/>
      <c r="AA120" s="38"/>
      <c r="AB120" s="38"/>
      <c r="AC120" s="38"/>
      <c r="AD120" s="38"/>
      <c r="AE120" s="38"/>
      <c r="AF120" s="38"/>
      <c r="AG120" s="38"/>
    </row>
    <row r="121" spans="1:33" ht="93.75" customHeight="1">
      <c r="A121" s="204" t="s">
        <v>372</v>
      </c>
      <c r="B121" s="20" t="s">
        <v>27</v>
      </c>
      <c r="C121" s="21" t="s">
        <v>439</v>
      </c>
      <c r="D121" s="22" t="s">
        <v>440</v>
      </c>
      <c r="E121" s="21" t="s">
        <v>441</v>
      </c>
      <c r="F121" s="23"/>
      <c r="G121" s="21">
        <v>1</v>
      </c>
      <c r="H121" s="24">
        <v>24101</v>
      </c>
      <c r="I121" s="21" t="s">
        <v>442</v>
      </c>
      <c r="J121" s="145" t="s">
        <v>443</v>
      </c>
      <c r="K121" s="36">
        <v>3148</v>
      </c>
      <c r="L121" s="26">
        <f t="shared" si="20"/>
        <v>3148</v>
      </c>
      <c r="M121" s="161">
        <v>0.7</v>
      </c>
      <c r="N121" s="28">
        <f t="shared" si="11"/>
        <v>944.40000000000009</v>
      </c>
      <c r="O121" s="29">
        <f t="shared" si="19"/>
        <v>944.40000000000009</v>
      </c>
      <c r="P121" s="30"/>
      <c r="Q121" s="31"/>
      <c r="R121" s="31"/>
      <c r="S121" s="31"/>
      <c r="T121" s="31"/>
      <c r="U121" s="31"/>
      <c r="V121" s="31"/>
      <c r="W121" s="31"/>
      <c r="X121" s="31"/>
      <c r="Y121" s="31"/>
      <c r="Z121" s="31"/>
      <c r="AA121" s="31"/>
      <c r="AB121" s="31"/>
      <c r="AC121" s="31"/>
      <c r="AD121" s="31"/>
      <c r="AE121" s="31"/>
      <c r="AF121" s="31"/>
      <c r="AG121" s="31"/>
    </row>
    <row r="122" spans="1:33" ht="112.5" customHeight="1">
      <c r="A122" s="204" t="s">
        <v>372</v>
      </c>
      <c r="B122" s="20" t="s">
        <v>27</v>
      </c>
      <c r="C122" s="21" t="s">
        <v>234</v>
      </c>
      <c r="D122" s="22" t="s">
        <v>444</v>
      </c>
      <c r="E122" s="21" t="s">
        <v>445</v>
      </c>
      <c r="F122" s="23"/>
      <c r="G122" s="21">
        <v>2</v>
      </c>
      <c r="H122" s="24">
        <v>27857</v>
      </c>
      <c r="I122" s="21" t="s">
        <v>446</v>
      </c>
      <c r="J122" s="145" t="s">
        <v>161</v>
      </c>
      <c r="K122" s="36">
        <v>4659</v>
      </c>
      <c r="L122" s="26">
        <f t="shared" si="20"/>
        <v>9318</v>
      </c>
      <c r="M122" s="161">
        <v>0.5</v>
      </c>
      <c r="N122" s="28">
        <f t="shared" si="11"/>
        <v>4659</v>
      </c>
      <c r="O122" s="29">
        <f t="shared" si="19"/>
        <v>2329.5</v>
      </c>
      <c r="P122" s="37" t="s">
        <v>447</v>
      </c>
      <c r="Q122" s="38"/>
      <c r="R122" s="38"/>
      <c r="S122" s="38"/>
      <c r="T122" s="38"/>
      <c r="U122" s="38"/>
      <c r="V122" s="38"/>
      <c r="W122" s="38"/>
      <c r="X122" s="38"/>
      <c r="Y122" s="38"/>
      <c r="Z122" s="38"/>
      <c r="AA122" s="38"/>
      <c r="AB122" s="38"/>
      <c r="AC122" s="38"/>
      <c r="AD122" s="38"/>
      <c r="AE122" s="38"/>
      <c r="AF122" s="38"/>
      <c r="AG122" s="38"/>
    </row>
    <row r="123" spans="1:33" ht="112.5" customHeight="1">
      <c r="A123" s="204" t="s">
        <v>372</v>
      </c>
      <c r="B123" s="20" t="s">
        <v>27</v>
      </c>
      <c r="C123" s="21" t="s">
        <v>234</v>
      </c>
      <c r="D123" s="22" t="s">
        <v>448</v>
      </c>
      <c r="E123" s="21" t="s">
        <v>449</v>
      </c>
      <c r="F123" s="23"/>
      <c r="G123" s="21">
        <v>2</v>
      </c>
      <c r="H123" s="24">
        <v>28772</v>
      </c>
      <c r="I123" s="21" t="s">
        <v>450</v>
      </c>
      <c r="J123" s="145" t="s">
        <v>147</v>
      </c>
      <c r="K123" s="36">
        <v>8786</v>
      </c>
      <c r="L123" s="26">
        <f t="shared" si="20"/>
        <v>17572</v>
      </c>
      <c r="M123" s="161">
        <v>0.5</v>
      </c>
      <c r="N123" s="28">
        <f t="shared" si="11"/>
        <v>8786</v>
      </c>
      <c r="O123" s="29">
        <f t="shared" si="19"/>
        <v>4393</v>
      </c>
      <c r="P123" s="30" t="s">
        <v>40</v>
      </c>
      <c r="Q123" s="31"/>
      <c r="R123" s="31"/>
      <c r="S123" s="31"/>
      <c r="T123" s="31"/>
      <c r="U123" s="31"/>
      <c r="V123" s="31"/>
      <c r="W123" s="31"/>
      <c r="X123" s="31"/>
      <c r="Y123" s="31"/>
      <c r="Z123" s="31"/>
      <c r="AA123" s="31"/>
      <c r="AB123" s="31"/>
      <c r="AC123" s="31"/>
      <c r="AD123" s="31"/>
      <c r="AE123" s="31"/>
      <c r="AF123" s="31"/>
      <c r="AG123" s="31"/>
    </row>
    <row r="124" spans="1:33" ht="112.5" customHeight="1">
      <c r="A124" s="204" t="s">
        <v>372</v>
      </c>
      <c r="B124" s="205" t="s">
        <v>36</v>
      </c>
      <c r="C124" s="205" t="s">
        <v>234</v>
      </c>
      <c r="D124" s="206"/>
      <c r="E124" s="205" t="s">
        <v>23</v>
      </c>
      <c r="F124" s="206"/>
      <c r="G124" s="205">
        <v>2</v>
      </c>
      <c r="H124" s="208">
        <v>29574</v>
      </c>
      <c r="I124" s="205" t="s">
        <v>451</v>
      </c>
      <c r="J124" s="145" t="s">
        <v>452</v>
      </c>
      <c r="K124" s="93">
        <v>6992</v>
      </c>
      <c r="L124" s="26">
        <f t="shared" si="20"/>
        <v>13984</v>
      </c>
      <c r="M124" s="94">
        <v>0</v>
      </c>
      <c r="N124" s="28">
        <f t="shared" si="11"/>
        <v>13984</v>
      </c>
      <c r="O124" s="29">
        <f t="shared" si="19"/>
        <v>6992</v>
      </c>
      <c r="P124" s="221" t="s">
        <v>453</v>
      </c>
      <c r="Q124" s="118"/>
      <c r="R124" s="118"/>
      <c r="S124" s="118"/>
      <c r="T124" s="118"/>
      <c r="U124" s="118"/>
      <c r="V124" s="118"/>
      <c r="W124" s="118"/>
      <c r="X124" s="118"/>
      <c r="Y124" s="118"/>
      <c r="Z124" s="118"/>
      <c r="AA124" s="118"/>
      <c r="AB124" s="118"/>
      <c r="AC124" s="118"/>
      <c r="AD124" s="118"/>
      <c r="AE124" s="118"/>
      <c r="AF124" s="118"/>
      <c r="AG124" s="118"/>
    </row>
    <row r="125" spans="1:33" ht="112.5" customHeight="1">
      <c r="A125" s="204" t="s">
        <v>372</v>
      </c>
      <c r="B125" s="205" t="s">
        <v>454</v>
      </c>
      <c r="C125" s="205" t="s">
        <v>220</v>
      </c>
      <c r="D125" s="206"/>
      <c r="E125" s="205" t="s">
        <v>23</v>
      </c>
      <c r="F125" s="206"/>
      <c r="G125" s="205">
        <v>2</v>
      </c>
      <c r="H125" s="208">
        <v>29585</v>
      </c>
      <c r="I125" s="205" t="s">
        <v>455</v>
      </c>
      <c r="J125" s="145" t="s">
        <v>456</v>
      </c>
      <c r="K125" s="93">
        <v>4331.3100000000004</v>
      </c>
      <c r="L125" s="26">
        <f t="shared" si="20"/>
        <v>8662.6200000000008</v>
      </c>
      <c r="M125" s="94">
        <v>0</v>
      </c>
      <c r="N125" s="28">
        <f t="shared" si="11"/>
        <v>8662.6200000000008</v>
      </c>
      <c r="O125" s="29">
        <f t="shared" si="19"/>
        <v>4331.3100000000004</v>
      </c>
      <c r="P125" s="222" t="s">
        <v>457</v>
      </c>
      <c r="Q125" s="223"/>
      <c r="R125" s="223"/>
      <c r="S125" s="223"/>
      <c r="T125" s="223"/>
      <c r="U125" s="223"/>
      <c r="V125" s="223"/>
      <c r="W125" s="223"/>
      <c r="X125" s="223"/>
      <c r="Y125" s="223"/>
      <c r="Z125" s="223"/>
      <c r="AA125" s="223"/>
      <c r="AB125" s="223"/>
      <c r="AC125" s="223"/>
      <c r="AD125" s="223"/>
      <c r="AE125" s="223"/>
      <c r="AF125" s="223"/>
      <c r="AG125" s="223"/>
    </row>
    <row r="126" spans="1:33" ht="112.5" customHeight="1">
      <c r="A126" s="204" t="s">
        <v>372</v>
      </c>
      <c r="B126" s="205" t="s">
        <v>77</v>
      </c>
      <c r="C126" s="205" t="s">
        <v>241</v>
      </c>
      <c r="D126" s="206"/>
      <c r="E126" s="205" t="s">
        <v>79</v>
      </c>
      <c r="F126" s="206"/>
      <c r="G126" s="205">
        <v>2</v>
      </c>
      <c r="H126" s="208" t="s">
        <v>458</v>
      </c>
      <c r="I126" s="205" t="s">
        <v>459</v>
      </c>
      <c r="J126" s="145" t="s">
        <v>82</v>
      </c>
      <c r="K126" s="93">
        <v>17037.41</v>
      </c>
      <c r="L126" s="26">
        <f t="shared" si="20"/>
        <v>34074.82</v>
      </c>
      <c r="M126" s="94">
        <v>0</v>
      </c>
      <c r="N126" s="28">
        <f t="shared" si="11"/>
        <v>34074.82</v>
      </c>
      <c r="O126" s="29">
        <f t="shared" si="19"/>
        <v>17037.41</v>
      </c>
      <c r="P126" s="212"/>
      <c r="Q126" s="125"/>
      <c r="R126" s="125"/>
      <c r="S126" s="125"/>
      <c r="T126" s="125"/>
      <c r="U126" s="125"/>
      <c r="V126" s="125"/>
      <c r="W126" s="125"/>
      <c r="X126" s="125"/>
      <c r="Y126" s="125"/>
      <c r="Z126" s="125"/>
      <c r="AA126" s="125"/>
      <c r="AB126" s="125"/>
      <c r="AC126" s="125"/>
      <c r="AD126" s="125"/>
      <c r="AE126" s="125"/>
      <c r="AF126" s="125"/>
      <c r="AG126" s="125"/>
    </row>
    <row r="127" spans="1:33" ht="112.5" customHeight="1">
      <c r="A127" s="204" t="s">
        <v>372</v>
      </c>
      <c r="B127" s="20" t="s">
        <v>36</v>
      </c>
      <c r="C127" s="84" t="s">
        <v>52</v>
      </c>
      <c r="D127" s="85"/>
      <c r="E127" s="84" t="s">
        <v>32</v>
      </c>
      <c r="F127" s="86"/>
      <c r="G127" s="84">
        <v>2</v>
      </c>
      <c r="H127" s="87">
        <v>44796</v>
      </c>
      <c r="I127" s="95" t="s">
        <v>460</v>
      </c>
      <c r="J127" s="25" t="s">
        <v>119</v>
      </c>
      <c r="K127" s="96">
        <v>14388.28</v>
      </c>
      <c r="L127" s="26">
        <f t="shared" si="20"/>
        <v>28776.560000000001</v>
      </c>
      <c r="M127" s="94">
        <v>0</v>
      </c>
      <c r="N127" s="28">
        <f t="shared" si="11"/>
        <v>28776.560000000001</v>
      </c>
      <c r="O127" s="29">
        <f t="shared" si="19"/>
        <v>14388.28</v>
      </c>
      <c r="P127" s="91" t="s">
        <v>461</v>
      </c>
      <c r="Q127" s="31"/>
      <c r="R127" s="31"/>
      <c r="S127" s="31"/>
      <c r="T127" s="31"/>
      <c r="U127" s="31"/>
      <c r="V127" s="31"/>
      <c r="W127" s="31"/>
      <c r="X127" s="31"/>
      <c r="Y127" s="31"/>
      <c r="Z127" s="31"/>
      <c r="AA127" s="31"/>
      <c r="AB127" s="31"/>
      <c r="AC127" s="31"/>
      <c r="AD127" s="31"/>
      <c r="AE127" s="31"/>
      <c r="AF127" s="31"/>
      <c r="AG127" s="31"/>
    </row>
    <row r="128" spans="1:33" ht="112.5" customHeight="1">
      <c r="A128" s="204" t="s">
        <v>372</v>
      </c>
      <c r="B128" s="83" t="s">
        <v>462</v>
      </c>
      <c r="C128" s="84" t="s">
        <v>52</v>
      </c>
      <c r="D128" s="85"/>
      <c r="E128" s="84" t="s">
        <v>32</v>
      </c>
      <c r="F128" s="86"/>
      <c r="G128" s="84">
        <v>2</v>
      </c>
      <c r="H128" s="87">
        <v>44797</v>
      </c>
      <c r="I128" s="95" t="s">
        <v>463</v>
      </c>
      <c r="J128" s="25" t="s">
        <v>119</v>
      </c>
      <c r="K128" s="96">
        <v>9551.7099999999991</v>
      </c>
      <c r="L128" s="26">
        <f t="shared" si="20"/>
        <v>19103.419999999998</v>
      </c>
      <c r="M128" s="94">
        <v>0</v>
      </c>
      <c r="N128" s="28">
        <f t="shared" si="11"/>
        <v>19103.419999999998</v>
      </c>
      <c r="O128" s="29">
        <f t="shared" si="19"/>
        <v>9551.7099999999991</v>
      </c>
      <c r="P128" s="91"/>
      <c r="Q128" s="31"/>
      <c r="R128" s="31"/>
      <c r="S128" s="31"/>
      <c r="T128" s="31"/>
      <c r="U128" s="31"/>
      <c r="V128" s="31"/>
      <c r="W128" s="31"/>
      <c r="X128" s="31"/>
      <c r="Y128" s="31"/>
      <c r="Z128" s="31"/>
      <c r="AA128" s="31"/>
      <c r="AB128" s="31"/>
      <c r="AC128" s="31"/>
      <c r="AD128" s="31"/>
      <c r="AE128" s="31"/>
      <c r="AF128" s="31"/>
      <c r="AG128" s="31"/>
    </row>
    <row r="129" spans="1:33" ht="112.5" customHeight="1">
      <c r="A129" s="204" t="s">
        <v>372</v>
      </c>
      <c r="B129" s="83" t="s">
        <v>92</v>
      </c>
      <c r="C129" s="84"/>
      <c r="D129" s="85"/>
      <c r="E129" s="92" t="s">
        <v>464</v>
      </c>
      <c r="F129" s="86"/>
      <c r="G129" s="84">
        <v>1</v>
      </c>
      <c r="H129" s="224" t="s">
        <v>465</v>
      </c>
      <c r="I129" s="95" t="s">
        <v>466</v>
      </c>
      <c r="J129" s="25" t="s">
        <v>467</v>
      </c>
      <c r="K129" s="93">
        <v>76069.59</v>
      </c>
      <c r="L129" s="26">
        <f t="shared" si="20"/>
        <v>76069.59</v>
      </c>
      <c r="M129" s="94">
        <v>0</v>
      </c>
      <c r="N129" s="28">
        <f t="shared" si="11"/>
        <v>76069.59</v>
      </c>
      <c r="O129" s="29">
        <f t="shared" si="19"/>
        <v>76069.59</v>
      </c>
      <c r="P129" s="91"/>
      <c r="Q129" s="31"/>
      <c r="R129" s="31"/>
      <c r="S129" s="31"/>
      <c r="T129" s="31"/>
      <c r="U129" s="31"/>
      <c r="V129" s="31"/>
      <c r="W129" s="31"/>
      <c r="X129" s="31"/>
      <c r="Y129" s="31"/>
      <c r="Z129" s="31"/>
      <c r="AA129" s="31"/>
      <c r="AB129" s="31"/>
      <c r="AC129" s="31"/>
      <c r="AD129" s="31"/>
      <c r="AE129" s="31"/>
      <c r="AF129" s="31"/>
      <c r="AG129" s="31"/>
    </row>
    <row r="130" spans="1:33" ht="112.5" customHeight="1">
      <c r="A130" s="204" t="s">
        <v>372</v>
      </c>
      <c r="B130" s="83" t="s">
        <v>77</v>
      </c>
      <c r="C130" s="84"/>
      <c r="D130" s="85"/>
      <c r="E130" s="92" t="s">
        <v>468</v>
      </c>
      <c r="F130" s="86"/>
      <c r="G130" s="84">
        <v>2</v>
      </c>
      <c r="H130" s="87" t="s">
        <v>469</v>
      </c>
      <c r="I130" s="97" t="s">
        <v>470</v>
      </c>
      <c r="J130" s="25" t="s">
        <v>174</v>
      </c>
      <c r="K130" s="93">
        <v>32701.83</v>
      </c>
      <c r="L130" s="26">
        <f t="shared" si="20"/>
        <v>65403.66</v>
      </c>
      <c r="M130" s="94">
        <v>0</v>
      </c>
      <c r="N130" s="28">
        <f t="shared" si="11"/>
        <v>65403.66</v>
      </c>
      <c r="O130" s="29">
        <f t="shared" si="19"/>
        <v>32701.83</v>
      </c>
      <c r="P130" s="30"/>
      <c r="Q130" s="31"/>
      <c r="R130" s="31"/>
      <c r="S130" s="31"/>
      <c r="T130" s="31"/>
      <c r="U130" s="31"/>
      <c r="V130" s="31"/>
      <c r="W130" s="31"/>
      <c r="X130" s="31"/>
      <c r="Y130" s="31"/>
      <c r="Z130" s="31"/>
      <c r="AA130" s="31"/>
      <c r="AB130" s="31"/>
      <c r="AC130" s="31"/>
      <c r="AD130" s="31"/>
      <c r="AE130" s="31"/>
      <c r="AF130" s="31"/>
      <c r="AG130" s="31"/>
    </row>
    <row r="131" spans="1:33" ht="112.5" customHeight="1">
      <c r="A131" s="204" t="s">
        <v>372</v>
      </c>
      <c r="B131" s="140" t="s">
        <v>471</v>
      </c>
      <c r="C131" s="84"/>
      <c r="D131" s="85"/>
      <c r="E131" s="84" t="s">
        <v>472</v>
      </c>
      <c r="F131" s="86"/>
      <c r="G131" s="84">
        <v>2</v>
      </c>
      <c r="H131" s="87" t="s">
        <v>473</v>
      </c>
      <c r="I131" s="225" t="s">
        <v>474</v>
      </c>
      <c r="J131" s="25" t="s">
        <v>174</v>
      </c>
      <c r="K131" s="93">
        <v>7351.5</v>
      </c>
      <c r="L131" s="26">
        <f t="shared" si="20"/>
        <v>14703</v>
      </c>
      <c r="M131" s="94">
        <v>0</v>
      </c>
      <c r="N131" s="28">
        <f t="shared" si="11"/>
        <v>14703</v>
      </c>
      <c r="O131" s="29">
        <f t="shared" si="19"/>
        <v>7351.5</v>
      </c>
      <c r="P131" s="226"/>
      <c r="Q131" s="227"/>
      <c r="R131" s="227"/>
      <c r="S131" s="227"/>
      <c r="T131" s="227"/>
      <c r="U131" s="227"/>
      <c r="V131" s="227"/>
      <c r="W131" s="227"/>
      <c r="X131" s="227"/>
      <c r="Y131" s="227"/>
      <c r="Z131" s="227"/>
      <c r="AA131" s="227"/>
      <c r="AB131" s="227"/>
      <c r="AC131" s="227"/>
      <c r="AD131" s="227"/>
      <c r="AE131" s="227"/>
      <c r="AF131" s="227"/>
      <c r="AG131" s="227"/>
    </row>
    <row r="132" spans="1:33" ht="112.5" customHeight="1">
      <c r="A132" s="204" t="s">
        <v>372</v>
      </c>
      <c r="B132" s="83" t="s">
        <v>77</v>
      </c>
      <c r="C132" s="84"/>
      <c r="D132" s="85"/>
      <c r="E132" s="84" t="s">
        <v>93</v>
      </c>
      <c r="F132" s="86"/>
      <c r="G132" s="84">
        <v>2</v>
      </c>
      <c r="H132" s="87" t="s">
        <v>475</v>
      </c>
      <c r="I132" s="225" t="s">
        <v>476</v>
      </c>
      <c r="J132" s="25" t="s">
        <v>174</v>
      </c>
      <c r="K132" s="93">
        <v>52190.2</v>
      </c>
      <c r="L132" s="26">
        <f t="shared" si="20"/>
        <v>104380.4</v>
      </c>
      <c r="M132" s="94">
        <v>0</v>
      </c>
      <c r="N132" s="28">
        <f t="shared" si="11"/>
        <v>104380.4</v>
      </c>
      <c r="O132" s="29">
        <f t="shared" si="19"/>
        <v>52190.2</v>
      </c>
      <c r="P132" s="228"/>
      <c r="Q132" s="229"/>
      <c r="R132" s="229"/>
      <c r="S132" s="229"/>
      <c r="T132" s="229"/>
      <c r="U132" s="229"/>
      <c r="V132" s="229"/>
      <c r="W132" s="229"/>
      <c r="X132" s="229"/>
      <c r="Y132" s="229"/>
      <c r="Z132" s="229"/>
      <c r="AA132" s="229"/>
      <c r="AB132" s="229"/>
      <c r="AC132" s="229"/>
      <c r="AD132" s="229"/>
      <c r="AE132" s="229"/>
      <c r="AF132" s="229"/>
      <c r="AG132" s="229"/>
    </row>
    <row r="133" spans="1:33" ht="112.5" customHeight="1">
      <c r="A133" s="204" t="s">
        <v>372</v>
      </c>
      <c r="B133" s="83" t="s">
        <v>77</v>
      </c>
      <c r="C133" s="84"/>
      <c r="D133" s="85"/>
      <c r="E133" s="84" t="s">
        <v>93</v>
      </c>
      <c r="F133" s="86"/>
      <c r="G133" s="84">
        <v>1</v>
      </c>
      <c r="H133" s="87">
        <v>29124</v>
      </c>
      <c r="I133" s="225" t="s">
        <v>477</v>
      </c>
      <c r="J133" s="25" t="s">
        <v>174</v>
      </c>
      <c r="K133" s="93">
        <v>31836.26</v>
      </c>
      <c r="L133" s="26">
        <f t="shared" si="20"/>
        <v>31836.26</v>
      </c>
      <c r="M133" s="94">
        <v>0</v>
      </c>
      <c r="N133" s="28">
        <f t="shared" si="11"/>
        <v>31836.26</v>
      </c>
      <c r="O133" s="29">
        <f t="shared" si="19"/>
        <v>31836.26</v>
      </c>
      <c r="P133" s="228"/>
      <c r="Q133" s="229"/>
      <c r="R133" s="229"/>
      <c r="S133" s="229"/>
      <c r="T133" s="229"/>
      <c r="U133" s="229"/>
      <c r="V133" s="229"/>
      <c r="W133" s="229"/>
      <c r="X133" s="229"/>
      <c r="Y133" s="229"/>
      <c r="Z133" s="229"/>
      <c r="AA133" s="229"/>
      <c r="AB133" s="229"/>
      <c r="AC133" s="229"/>
      <c r="AD133" s="229"/>
      <c r="AE133" s="229"/>
      <c r="AF133" s="229"/>
      <c r="AG133" s="229"/>
    </row>
    <row r="134" spans="1:33" ht="112.5" customHeight="1">
      <c r="A134" s="204" t="s">
        <v>372</v>
      </c>
      <c r="B134" s="83" t="s">
        <v>77</v>
      </c>
      <c r="C134" s="84"/>
      <c r="D134" s="85"/>
      <c r="E134" s="84" t="s">
        <v>93</v>
      </c>
      <c r="F134" s="86"/>
      <c r="G134" s="84">
        <v>1</v>
      </c>
      <c r="H134" s="87" t="s">
        <v>478</v>
      </c>
      <c r="I134" s="225" t="s">
        <v>479</v>
      </c>
      <c r="J134" s="25" t="s">
        <v>82</v>
      </c>
      <c r="K134" s="96">
        <v>27665.91</v>
      </c>
      <c r="L134" s="26">
        <f t="shared" si="20"/>
        <v>27665.91</v>
      </c>
      <c r="M134" s="94">
        <v>0</v>
      </c>
      <c r="N134" s="28">
        <f t="shared" si="11"/>
        <v>27665.91</v>
      </c>
      <c r="O134" s="29">
        <f t="shared" si="19"/>
        <v>27665.91</v>
      </c>
      <c r="P134" s="228"/>
      <c r="Q134" s="229"/>
      <c r="R134" s="229"/>
      <c r="S134" s="229"/>
      <c r="T134" s="229"/>
      <c r="U134" s="229"/>
      <c r="V134" s="229"/>
      <c r="W134" s="229"/>
      <c r="X134" s="229"/>
      <c r="Y134" s="229"/>
      <c r="Z134" s="229"/>
      <c r="AA134" s="229"/>
      <c r="AB134" s="229"/>
      <c r="AC134" s="229"/>
      <c r="AD134" s="229"/>
      <c r="AE134" s="229"/>
      <c r="AF134" s="229"/>
      <c r="AG134" s="229"/>
    </row>
    <row r="135" spans="1:33" ht="112.5" customHeight="1">
      <c r="A135" s="204" t="s">
        <v>372</v>
      </c>
      <c r="B135" s="83" t="s">
        <v>45</v>
      </c>
      <c r="C135" s="21" t="s">
        <v>234</v>
      </c>
      <c r="D135" s="22" t="s">
        <v>480</v>
      </c>
      <c r="E135" s="21" t="s">
        <v>481</v>
      </c>
      <c r="F135" s="23"/>
      <c r="G135" s="21">
        <v>2</v>
      </c>
      <c r="H135" s="24" t="s">
        <v>482</v>
      </c>
      <c r="I135" s="37" t="s">
        <v>483</v>
      </c>
      <c r="J135" s="25" t="s">
        <v>174</v>
      </c>
      <c r="K135" s="36">
        <v>15482.58</v>
      </c>
      <c r="L135" s="26">
        <f t="shared" si="20"/>
        <v>30965.16</v>
      </c>
      <c r="M135" s="161">
        <v>0</v>
      </c>
      <c r="N135" s="28">
        <f t="shared" si="11"/>
        <v>30965.16</v>
      </c>
      <c r="O135" s="29">
        <f t="shared" si="19"/>
        <v>15482.58</v>
      </c>
      <c r="P135" s="37"/>
      <c r="Q135" s="38"/>
      <c r="R135" s="38"/>
      <c r="S135" s="38"/>
      <c r="T135" s="38"/>
      <c r="U135" s="38"/>
      <c r="V135" s="38"/>
      <c r="W135" s="38"/>
      <c r="X135" s="38"/>
      <c r="Y135" s="38"/>
      <c r="Z135" s="38"/>
      <c r="AA135" s="38"/>
      <c r="AB135" s="38"/>
      <c r="AC135" s="38"/>
      <c r="AD135" s="38"/>
      <c r="AE135" s="38"/>
      <c r="AF135" s="38"/>
      <c r="AG135" s="38"/>
    </row>
    <row r="136" spans="1:33" ht="112.5" customHeight="1">
      <c r="A136" s="204" t="s">
        <v>372</v>
      </c>
      <c r="B136" s="83" t="s">
        <v>45</v>
      </c>
      <c r="C136" s="84"/>
      <c r="D136" s="85"/>
      <c r="E136" s="84" t="s">
        <v>313</v>
      </c>
      <c r="F136" s="86"/>
      <c r="G136" s="84">
        <v>2</v>
      </c>
      <c r="H136" s="87">
        <v>36507938</v>
      </c>
      <c r="I136" s="95" t="s">
        <v>484</v>
      </c>
      <c r="J136" s="25" t="s">
        <v>485</v>
      </c>
      <c r="K136" s="230">
        <f>2269*3.87</f>
        <v>8781.0300000000007</v>
      </c>
      <c r="L136" s="26">
        <f t="shared" si="20"/>
        <v>17562.060000000001</v>
      </c>
      <c r="M136" s="161">
        <v>0</v>
      </c>
      <c r="N136" s="28">
        <f t="shared" si="11"/>
        <v>17562.060000000001</v>
      </c>
      <c r="O136" s="29">
        <f t="shared" si="19"/>
        <v>8781.0300000000007</v>
      </c>
      <c r="P136" s="95"/>
      <c r="Q136" s="38"/>
      <c r="R136" s="38"/>
      <c r="S136" s="38"/>
      <c r="T136" s="38"/>
      <c r="U136" s="38"/>
      <c r="V136" s="38"/>
      <c r="W136" s="38"/>
      <c r="X136" s="38"/>
      <c r="Y136" s="38"/>
      <c r="Z136" s="38"/>
      <c r="AA136" s="38"/>
      <c r="AB136" s="38"/>
      <c r="AC136" s="38"/>
      <c r="AD136" s="38"/>
      <c r="AE136" s="38"/>
      <c r="AF136" s="38"/>
      <c r="AG136" s="38"/>
    </row>
    <row r="137" spans="1:33" ht="112.5" customHeight="1">
      <c r="A137" s="204" t="s">
        <v>372</v>
      </c>
      <c r="B137" s="83" t="s">
        <v>74</v>
      </c>
      <c r="C137" s="84"/>
      <c r="D137" s="85"/>
      <c r="E137" s="84" t="s">
        <v>32</v>
      </c>
      <c r="F137" s="86"/>
      <c r="G137" s="84">
        <v>3</v>
      </c>
      <c r="H137" s="87">
        <v>39930</v>
      </c>
      <c r="I137" s="95" t="s">
        <v>486</v>
      </c>
      <c r="J137" s="25" t="s">
        <v>487</v>
      </c>
      <c r="K137" s="230">
        <v>9453.34</v>
      </c>
      <c r="L137" s="26">
        <f t="shared" si="20"/>
        <v>28360.02</v>
      </c>
      <c r="M137" s="231">
        <v>0</v>
      </c>
      <c r="N137" s="28">
        <f t="shared" si="11"/>
        <v>28360.02</v>
      </c>
      <c r="O137" s="29">
        <f t="shared" si="19"/>
        <v>9453.34</v>
      </c>
      <c r="P137" s="95"/>
      <c r="Q137" s="38"/>
      <c r="R137" s="38"/>
      <c r="S137" s="38"/>
      <c r="T137" s="38"/>
      <c r="U137" s="38"/>
      <c r="V137" s="38"/>
      <c r="W137" s="38"/>
      <c r="X137" s="38"/>
      <c r="Y137" s="38"/>
      <c r="Z137" s="38"/>
      <c r="AA137" s="38"/>
      <c r="AB137" s="38"/>
      <c r="AC137" s="38"/>
      <c r="AD137" s="38"/>
      <c r="AE137" s="38"/>
      <c r="AF137" s="38"/>
      <c r="AG137" s="38"/>
    </row>
    <row r="138" spans="1:33" ht="112.5" customHeight="1">
      <c r="A138" s="204" t="s">
        <v>372</v>
      </c>
      <c r="B138" s="83" t="s">
        <v>488</v>
      </c>
      <c r="C138" s="84"/>
      <c r="D138" s="85"/>
      <c r="E138" s="84" t="s">
        <v>32</v>
      </c>
      <c r="F138" s="86"/>
      <c r="G138" s="84">
        <v>2</v>
      </c>
      <c r="H138" s="87">
        <v>29056</v>
      </c>
      <c r="I138" s="95" t="s">
        <v>489</v>
      </c>
      <c r="J138" s="25" t="s">
        <v>487</v>
      </c>
      <c r="K138" s="230">
        <v>13233.97</v>
      </c>
      <c r="L138" s="26">
        <f t="shared" si="20"/>
        <v>26467.94</v>
      </c>
      <c r="M138" s="231">
        <v>0</v>
      </c>
      <c r="N138" s="28">
        <f t="shared" si="11"/>
        <v>26467.94</v>
      </c>
      <c r="O138" s="29">
        <f t="shared" si="19"/>
        <v>13233.97</v>
      </c>
      <c r="P138" s="95"/>
      <c r="Q138" s="38"/>
      <c r="R138" s="38"/>
      <c r="S138" s="38"/>
      <c r="T138" s="38"/>
      <c r="U138" s="38"/>
      <c r="V138" s="38"/>
      <c r="W138" s="38"/>
      <c r="X138" s="38"/>
      <c r="Y138" s="38"/>
      <c r="Z138" s="38"/>
      <c r="AA138" s="38"/>
      <c r="AB138" s="38"/>
      <c r="AC138" s="38"/>
      <c r="AD138" s="38"/>
      <c r="AE138" s="38"/>
      <c r="AF138" s="38"/>
      <c r="AG138" s="38"/>
    </row>
    <row r="139" spans="1:33" ht="112.5" customHeight="1">
      <c r="A139" s="204" t="s">
        <v>372</v>
      </c>
      <c r="B139" s="83" t="s">
        <v>488</v>
      </c>
      <c r="C139" s="101"/>
      <c r="D139" s="102"/>
      <c r="E139" s="101" t="s">
        <v>32</v>
      </c>
      <c r="F139" s="103"/>
      <c r="G139" s="101">
        <v>4</v>
      </c>
      <c r="H139" s="104">
        <v>40352</v>
      </c>
      <c r="I139" s="66" t="s">
        <v>490</v>
      </c>
      <c r="J139" s="25" t="s">
        <v>487</v>
      </c>
      <c r="K139" s="232">
        <v>10424.09</v>
      </c>
      <c r="L139" s="50">
        <f t="shared" si="20"/>
        <v>41696.36</v>
      </c>
      <c r="M139" s="233">
        <v>0</v>
      </c>
      <c r="N139" s="28">
        <f t="shared" si="11"/>
        <v>41696.36</v>
      </c>
      <c r="O139" s="29">
        <f t="shared" si="19"/>
        <v>10424.09</v>
      </c>
      <c r="P139" s="95"/>
      <c r="Q139" s="38"/>
      <c r="R139" s="38"/>
      <c r="S139" s="38"/>
      <c r="T139" s="38"/>
      <c r="U139" s="38"/>
      <c r="V139" s="38"/>
      <c r="W139" s="38"/>
      <c r="X139" s="38"/>
      <c r="Y139" s="38"/>
      <c r="Z139" s="38"/>
      <c r="AA139" s="38"/>
      <c r="AB139" s="38"/>
      <c r="AC139" s="38"/>
      <c r="AD139" s="38"/>
      <c r="AE139" s="38"/>
      <c r="AF139" s="38"/>
      <c r="AG139" s="38"/>
    </row>
    <row r="140" spans="1:33" ht="112.5" customHeight="1">
      <c r="A140" s="234" t="s">
        <v>372</v>
      </c>
      <c r="B140" s="235" t="s">
        <v>491</v>
      </c>
      <c r="C140" s="57"/>
      <c r="D140" s="58"/>
      <c r="E140" s="59" t="s">
        <v>32</v>
      </c>
      <c r="F140" s="60"/>
      <c r="G140" s="61">
        <v>2</v>
      </c>
      <c r="H140" s="62">
        <v>46885</v>
      </c>
      <c r="I140" s="59" t="s">
        <v>492</v>
      </c>
      <c r="J140" s="63" t="s">
        <v>487</v>
      </c>
      <c r="K140" s="64">
        <v>9075.6299999999992</v>
      </c>
      <c r="L140" s="236">
        <f t="shared" si="20"/>
        <v>18151.259999999998</v>
      </c>
      <c r="M140" s="233">
        <v>0</v>
      </c>
      <c r="N140" s="28">
        <f t="shared" si="11"/>
        <v>18151.259999999998</v>
      </c>
      <c r="O140" s="29">
        <f t="shared" si="19"/>
        <v>9075.6299999999992</v>
      </c>
      <c r="P140" s="95"/>
      <c r="Q140" s="38"/>
      <c r="R140" s="38"/>
      <c r="S140" s="38"/>
      <c r="T140" s="38"/>
      <c r="U140" s="38"/>
      <c r="V140" s="38"/>
      <c r="W140" s="38"/>
      <c r="X140" s="38"/>
      <c r="Y140" s="38"/>
      <c r="Z140" s="38"/>
      <c r="AA140" s="38"/>
      <c r="AB140" s="38"/>
      <c r="AC140" s="38"/>
      <c r="AD140" s="38"/>
      <c r="AE140" s="38"/>
      <c r="AF140" s="38"/>
      <c r="AG140" s="38"/>
    </row>
    <row r="141" spans="1:33" ht="112.5" customHeight="1">
      <c r="A141" s="237" t="s">
        <v>372</v>
      </c>
      <c r="B141" s="238" t="s">
        <v>493</v>
      </c>
      <c r="C141" s="57"/>
      <c r="D141" s="58"/>
      <c r="E141" s="59" t="s">
        <v>32</v>
      </c>
      <c r="F141" s="60"/>
      <c r="G141" s="61">
        <v>1</v>
      </c>
      <c r="H141" s="62" t="s">
        <v>52</v>
      </c>
      <c r="I141" s="59" t="s">
        <v>494</v>
      </c>
      <c r="J141" s="63" t="s">
        <v>52</v>
      </c>
      <c r="K141" s="64">
        <v>18451.310000000001</v>
      </c>
      <c r="L141" s="236">
        <f t="shared" si="20"/>
        <v>18451.310000000001</v>
      </c>
      <c r="M141" s="233">
        <v>0</v>
      </c>
      <c r="N141" s="28">
        <f t="shared" si="11"/>
        <v>18451.310000000001</v>
      </c>
      <c r="O141" s="29">
        <f t="shared" si="19"/>
        <v>18451.310000000001</v>
      </c>
      <c r="P141" s="66" t="s">
        <v>495</v>
      </c>
      <c r="Q141" s="38"/>
      <c r="R141" s="38"/>
      <c r="S141" s="38"/>
      <c r="T141" s="38"/>
      <c r="U141" s="38"/>
      <c r="V141" s="38"/>
      <c r="W141" s="38"/>
      <c r="X141" s="38"/>
      <c r="Y141" s="38"/>
      <c r="Z141" s="38"/>
      <c r="AA141" s="38"/>
      <c r="AB141" s="38"/>
      <c r="AC141" s="38"/>
      <c r="AD141" s="38"/>
      <c r="AE141" s="38"/>
      <c r="AF141" s="38"/>
      <c r="AG141" s="38"/>
    </row>
    <row r="142" spans="1:33" ht="112.5" customHeight="1">
      <c r="A142" s="237" t="s">
        <v>372</v>
      </c>
      <c r="B142" s="238" t="s">
        <v>36</v>
      </c>
      <c r="C142" s="57"/>
      <c r="D142" s="58"/>
      <c r="E142" s="59" t="s">
        <v>28</v>
      </c>
      <c r="F142" s="60"/>
      <c r="G142" s="61">
        <v>1</v>
      </c>
      <c r="H142" s="62" t="s">
        <v>52</v>
      </c>
      <c r="I142" s="59" t="s">
        <v>496</v>
      </c>
      <c r="J142" s="63" t="s">
        <v>52</v>
      </c>
      <c r="K142" s="239">
        <v>10645.25</v>
      </c>
      <c r="L142" s="236">
        <f t="shared" si="20"/>
        <v>10645.25</v>
      </c>
      <c r="M142" s="233">
        <v>0</v>
      </c>
      <c r="N142" s="28">
        <f t="shared" si="11"/>
        <v>10645.25</v>
      </c>
      <c r="O142" s="29">
        <f t="shared" si="19"/>
        <v>10645.25</v>
      </c>
      <c r="P142" s="68" t="s">
        <v>108</v>
      </c>
      <c r="Q142" s="38"/>
      <c r="R142" s="38"/>
      <c r="S142" s="38"/>
      <c r="T142" s="38"/>
      <c r="U142" s="38"/>
      <c r="V142" s="38"/>
      <c r="W142" s="38"/>
      <c r="X142" s="38"/>
      <c r="Y142" s="38"/>
      <c r="Z142" s="38"/>
      <c r="AA142" s="38"/>
      <c r="AB142" s="38"/>
      <c r="AC142" s="38"/>
      <c r="AD142" s="38"/>
      <c r="AE142" s="38"/>
      <c r="AF142" s="38"/>
      <c r="AG142" s="38"/>
    </row>
    <row r="143" spans="1:33" ht="112.5" customHeight="1">
      <c r="A143" s="237" t="s">
        <v>372</v>
      </c>
      <c r="B143" s="238"/>
      <c r="C143" s="57"/>
      <c r="D143" s="61" t="s">
        <v>497</v>
      </c>
      <c r="E143" s="59" t="s">
        <v>189</v>
      </c>
      <c r="F143" s="60"/>
      <c r="G143" s="61">
        <v>1</v>
      </c>
      <c r="H143" s="62"/>
      <c r="I143" s="59" t="s">
        <v>498</v>
      </c>
      <c r="J143" s="63" t="s">
        <v>499</v>
      </c>
      <c r="K143" s="239">
        <v>26756.399999999998</v>
      </c>
      <c r="L143" s="236">
        <f t="shared" ref="L143:L146" si="21">G143*K143</f>
        <v>26756.399999999998</v>
      </c>
      <c r="M143" s="233">
        <v>0.5</v>
      </c>
      <c r="N143" s="28">
        <f t="shared" si="11"/>
        <v>13378.199999999999</v>
      </c>
      <c r="O143" s="29">
        <f t="shared" ref="O143:O146" si="22">K143-(K143*M143)</f>
        <v>13378.199999999999</v>
      </c>
      <c r="P143" s="68"/>
      <c r="Q143" s="38"/>
      <c r="R143" s="38"/>
      <c r="S143" s="38"/>
      <c r="T143" s="38"/>
      <c r="U143" s="38"/>
      <c r="V143" s="38"/>
      <c r="W143" s="38"/>
      <c r="X143" s="38"/>
      <c r="Y143" s="38"/>
      <c r="Z143" s="38"/>
      <c r="AA143" s="38"/>
      <c r="AB143" s="38"/>
      <c r="AC143" s="38"/>
      <c r="AD143" s="38"/>
      <c r="AE143" s="38"/>
      <c r="AF143" s="38"/>
      <c r="AG143" s="38"/>
    </row>
    <row r="144" spans="1:33" ht="112.5" customHeight="1">
      <c r="A144" s="237" t="s">
        <v>372</v>
      </c>
      <c r="B144" s="20" t="s">
        <v>45</v>
      </c>
      <c r="C144" s="57"/>
      <c r="D144" s="61" t="s">
        <v>500</v>
      </c>
      <c r="E144" s="59" t="s">
        <v>189</v>
      </c>
      <c r="F144" s="60"/>
      <c r="G144" s="61">
        <v>2</v>
      </c>
      <c r="H144" s="62"/>
      <c r="I144" s="59" t="s">
        <v>501</v>
      </c>
      <c r="J144" s="63" t="s">
        <v>502</v>
      </c>
      <c r="K144" s="239">
        <v>23581.200000000001</v>
      </c>
      <c r="L144" s="236">
        <f t="shared" si="21"/>
        <v>47162.400000000001</v>
      </c>
      <c r="M144" s="233">
        <v>0.5</v>
      </c>
      <c r="N144" s="28">
        <f t="shared" si="11"/>
        <v>23581.200000000001</v>
      </c>
      <c r="O144" s="29">
        <f t="shared" si="22"/>
        <v>11790.6</v>
      </c>
      <c r="P144" s="68"/>
      <c r="Q144" s="38"/>
      <c r="R144" s="38"/>
      <c r="S144" s="38"/>
      <c r="T144" s="38"/>
      <c r="U144" s="38"/>
      <c r="V144" s="38"/>
      <c r="W144" s="38"/>
      <c r="X144" s="38"/>
      <c r="Y144" s="38"/>
      <c r="Z144" s="38"/>
      <c r="AA144" s="38"/>
      <c r="AB144" s="38"/>
      <c r="AC144" s="38"/>
      <c r="AD144" s="38"/>
      <c r="AE144" s="38"/>
      <c r="AF144" s="38"/>
      <c r="AG144" s="38"/>
    </row>
    <row r="145" spans="1:33" ht="112.5" customHeight="1">
      <c r="A145" s="237" t="s">
        <v>372</v>
      </c>
      <c r="B145" s="238"/>
      <c r="C145" s="57"/>
      <c r="D145" s="61" t="s">
        <v>503</v>
      </c>
      <c r="E145" s="59" t="s">
        <v>189</v>
      </c>
      <c r="F145" s="60"/>
      <c r="G145" s="61">
        <v>2</v>
      </c>
      <c r="H145" s="62"/>
      <c r="I145" s="59" t="s">
        <v>504</v>
      </c>
      <c r="J145" s="63" t="s">
        <v>505</v>
      </c>
      <c r="K145" s="239">
        <v>18430.8</v>
      </c>
      <c r="L145" s="236">
        <f t="shared" si="21"/>
        <v>36861.599999999999</v>
      </c>
      <c r="M145" s="233">
        <v>0.5</v>
      </c>
      <c r="N145" s="28">
        <f t="shared" si="11"/>
        <v>18430.8</v>
      </c>
      <c r="O145" s="29">
        <f t="shared" si="22"/>
        <v>9215.4</v>
      </c>
      <c r="P145" s="68"/>
      <c r="Q145" s="38"/>
      <c r="R145" s="38"/>
      <c r="S145" s="38"/>
      <c r="T145" s="38"/>
      <c r="U145" s="38"/>
      <c r="V145" s="38"/>
      <c r="W145" s="38"/>
      <c r="X145" s="38"/>
      <c r="Y145" s="38"/>
      <c r="Z145" s="38"/>
      <c r="AA145" s="38"/>
      <c r="AB145" s="38"/>
      <c r="AC145" s="38"/>
      <c r="AD145" s="38"/>
      <c r="AE145" s="38"/>
      <c r="AF145" s="38"/>
      <c r="AG145" s="38"/>
    </row>
    <row r="146" spans="1:33" ht="112.5" customHeight="1">
      <c r="A146" s="237" t="s">
        <v>372</v>
      </c>
      <c r="B146" s="20" t="s">
        <v>45</v>
      </c>
      <c r="C146" s="57"/>
      <c r="D146" s="61" t="s">
        <v>506</v>
      </c>
      <c r="E146" s="59" t="s">
        <v>189</v>
      </c>
      <c r="F146" s="60"/>
      <c r="G146" s="61">
        <v>1</v>
      </c>
      <c r="H146" s="62"/>
      <c r="I146" s="59" t="s">
        <v>507</v>
      </c>
      <c r="J146" s="63" t="s">
        <v>508</v>
      </c>
      <c r="K146" s="239">
        <v>22075.200000000001</v>
      </c>
      <c r="L146" s="236">
        <f t="shared" si="21"/>
        <v>22075.200000000001</v>
      </c>
      <c r="M146" s="233">
        <v>0.7</v>
      </c>
      <c r="N146" s="28">
        <f t="shared" si="11"/>
        <v>6622.5600000000013</v>
      </c>
      <c r="O146" s="29">
        <f t="shared" si="22"/>
        <v>6622.5600000000013</v>
      </c>
      <c r="P146" s="68"/>
      <c r="Q146" s="38"/>
      <c r="R146" s="38"/>
      <c r="S146" s="38"/>
      <c r="T146" s="38"/>
      <c r="U146" s="38"/>
      <c r="V146" s="38"/>
      <c r="W146" s="38"/>
      <c r="X146" s="38"/>
      <c r="Y146" s="38"/>
      <c r="Z146" s="38"/>
      <c r="AA146" s="38"/>
      <c r="AB146" s="38"/>
      <c r="AC146" s="38"/>
      <c r="AD146" s="38"/>
      <c r="AE146" s="38"/>
      <c r="AF146" s="38"/>
      <c r="AG146" s="38"/>
    </row>
    <row r="147" spans="1:33" ht="112.5" customHeight="1">
      <c r="A147" s="240" t="s">
        <v>509</v>
      </c>
      <c r="B147" s="235" t="s">
        <v>491</v>
      </c>
      <c r="C147" s="241" t="s">
        <v>220</v>
      </c>
      <c r="D147" s="242" t="s">
        <v>113</v>
      </c>
      <c r="E147" s="235" t="s">
        <v>355</v>
      </c>
      <c r="F147" s="242"/>
      <c r="G147" s="242">
        <v>1</v>
      </c>
      <c r="H147" s="243">
        <v>29512</v>
      </c>
      <c r="I147" s="235" t="s">
        <v>510</v>
      </c>
      <c r="J147" s="192" t="s">
        <v>395</v>
      </c>
      <c r="K147" s="244">
        <v>5728.63</v>
      </c>
      <c r="L147" s="77">
        <f t="shared" ref="L147:L173" si="23">K147*G147</f>
        <v>5728.63</v>
      </c>
      <c r="M147" s="245">
        <v>0</v>
      </c>
      <c r="N147" s="79">
        <f t="shared" si="11"/>
        <v>5728.63</v>
      </c>
      <c r="O147" s="80">
        <f t="shared" ref="O147:O173" si="24">N147/G147</f>
        <v>5728.63</v>
      </c>
      <c r="P147" s="246" t="s">
        <v>162</v>
      </c>
      <c r="Q147" s="33"/>
      <c r="R147" s="33"/>
      <c r="S147" s="33"/>
      <c r="T147" s="33"/>
      <c r="U147" s="33"/>
      <c r="V147" s="33"/>
      <c r="W147" s="33"/>
      <c r="X147" s="33"/>
      <c r="Y147" s="33"/>
      <c r="Z147" s="33"/>
      <c r="AA147" s="33"/>
      <c r="AB147" s="33"/>
      <c r="AC147" s="33"/>
      <c r="AD147" s="33"/>
      <c r="AE147" s="33"/>
      <c r="AF147" s="33"/>
      <c r="AG147" s="33"/>
    </row>
    <row r="148" spans="1:33" ht="112.5" customHeight="1">
      <c r="A148" s="247" t="s">
        <v>509</v>
      </c>
      <c r="B148" s="20" t="s">
        <v>45</v>
      </c>
      <c r="C148" s="172" t="s">
        <v>234</v>
      </c>
      <c r="D148" s="22" t="s">
        <v>511</v>
      </c>
      <c r="E148" s="21" t="s">
        <v>512</v>
      </c>
      <c r="F148" s="21"/>
      <c r="G148" s="21">
        <v>1</v>
      </c>
      <c r="H148" s="24">
        <v>29261</v>
      </c>
      <c r="I148" s="21" t="s">
        <v>513</v>
      </c>
      <c r="J148" s="173" t="s">
        <v>514</v>
      </c>
      <c r="K148" s="130">
        <v>9315.43</v>
      </c>
      <c r="L148" s="26">
        <f t="shared" si="23"/>
        <v>9315.43</v>
      </c>
      <c r="M148" s="218">
        <v>0</v>
      </c>
      <c r="N148" s="28">
        <f t="shared" si="11"/>
        <v>9315.43</v>
      </c>
      <c r="O148" s="29">
        <f t="shared" si="24"/>
        <v>9315.43</v>
      </c>
      <c r="P148" s="32" t="s">
        <v>162</v>
      </c>
      <c r="Q148" s="33"/>
      <c r="R148" s="33"/>
      <c r="S148" s="33"/>
      <c r="T148" s="33"/>
      <c r="U148" s="33"/>
      <c r="V148" s="33"/>
      <c r="W148" s="33"/>
      <c r="X148" s="33"/>
      <c r="Y148" s="33"/>
      <c r="Z148" s="33"/>
      <c r="AA148" s="33"/>
      <c r="AB148" s="33"/>
      <c r="AC148" s="33"/>
      <c r="AD148" s="33"/>
      <c r="AE148" s="33"/>
      <c r="AF148" s="33"/>
      <c r="AG148" s="33"/>
    </row>
    <row r="149" spans="1:33" ht="112.5" customHeight="1">
      <c r="A149" s="247" t="s">
        <v>509</v>
      </c>
      <c r="B149" s="20" t="s">
        <v>27</v>
      </c>
      <c r="C149" s="35" t="s">
        <v>338</v>
      </c>
      <c r="D149" s="22" t="s">
        <v>515</v>
      </c>
      <c r="E149" s="21" t="s">
        <v>516</v>
      </c>
      <c r="F149" s="23"/>
      <c r="G149" s="21">
        <v>1</v>
      </c>
      <c r="H149" s="24">
        <v>22895</v>
      </c>
      <c r="I149" s="21" t="s">
        <v>517</v>
      </c>
      <c r="J149" s="145" t="s">
        <v>518</v>
      </c>
      <c r="K149" s="36">
        <v>18306</v>
      </c>
      <c r="L149" s="26">
        <f t="shared" si="23"/>
        <v>18306</v>
      </c>
      <c r="M149" s="161">
        <v>0.5</v>
      </c>
      <c r="N149" s="28">
        <f t="shared" si="11"/>
        <v>9153</v>
      </c>
      <c r="O149" s="29">
        <f t="shared" si="24"/>
        <v>9153</v>
      </c>
      <c r="P149" s="37"/>
      <c r="Q149" s="38"/>
      <c r="R149" s="38"/>
      <c r="S149" s="38"/>
      <c r="T149" s="38"/>
      <c r="U149" s="38"/>
      <c r="V149" s="38"/>
      <c r="W149" s="38"/>
      <c r="X149" s="38"/>
      <c r="Y149" s="38"/>
      <c r="Z149" s="38"/>
      <c r="AA149" s="38"/>
      <c r="AB149" s="38"/>
      <c r="AC149" s="38"/>
      <c r="AD149" s="38"/>
      <c r="AE149" s="38"/>
      <c r="AF149" s="38"/>
      <c r="AG149" s="38"/>
    </row>
    <row r="150" spans="1:33" ht="112.5" customHeight="1">
      <c r="A150" s="247" t="s">
        <v>509</v>
      </c>
      <c r="B150" s="20" t="s">
        <v>45</v>
      </c>
      <c r="C150" s="172" t="s">
        <v>338</v>
      </c>
      <c r="D150" s="22" t="s">
        <v>519</v>
      </c>
      <c r="E150" s="21" t="s">
        <v>227</v>
      </c>
      <c r="F150" s="21"/>
      <c r="G150" s="21">
        <v>1</v>
      </c>
      <c r="H150" s="24">
        <v>29169</v>
      </c>
      <c r="I150" s="21" t="s">
        <v>520</v>
      </c>
      <c r="J150" s="173" t="s">
        <v>229</v>
      </c>
      <c r="K150" s="130">
        <v>13209</v>
      </c>
      <c r="L150" s="26">
        <f t="shared" si="23"/>
        <v>13209</v>
      </c>
      <c r="M150" s="218">
        <v>0</v>
      </c>
      <c r="N150" s="28">
        <f t="shared" si="11"/>
        <v>13209</v>
      </c>
      <c r="O150" s="29">
        <f t="shared" si="24"/>
        <v>13209</v>
      </c>
      <c r="P150" s="88" t="s">
        <v>521</v>
      </c>
      <c r="Q150" s="134"/>
      <c r="R150" s="134"/>
      <c r="S150" s="134"/>
      <c r="T150" s="134"/>
      <c r="U150" s="134"/>
      <c r="V150" s="134"/>
      <c r="W150" s="134"/>
      <c r="X150" s="134"/>
      <c r="Y150" s="134"/>
      <c r="Z150" s="134"/>
      <c r="AA150" s="134"/>
      <c r="AB150" s="134"/>
      <c r="AC150" s="134"/>
      <c r="AD150" s="134"/>
      <c r="AE150" s="134"/>
      <c r="AF150" s="134"/>
      <c r="AG150" s="134"/>
    </row>
    <row r="151" spans="1:33" ht="112.5" customHeight="1">
      <c r="A151" s="247" t="s">
        <v>509</v>
      </c>
      <c r="B151" s="20" t="s">
        <v>27</v>
      </c>
      <c r="C151" s="21" t="s">
        <v>234</v>
      </c>
      <c r="D151" s="22" t="s">
        <v>522</v>
      </c>
      <c r="E151" s="21" t="s">
        <v>344</v>
      </c>
      <c r="F151" s="248"/>
      <c r="G151" s="21">
        <v>1</v>
      </c>
      <c r="H151" s="24">
        <v>27198</v>
      </c>
      <c r="I151" s="21" t="s">
        <v>523</v>
      </c>
      <c r="J151" s="145" t="s">
        <v>524</v>
      </c>
      <c r="K151" s="36">
        <v>8799.07</v>
      </c>
      <c r="L151" s="26">
        <f t="shared" si="23"/>
        <v>8799.07</v>
      </c>
      <c r="M151" s="161">
        <v>0.5</v>
      </c>
      <c r="N151" s="28">
        <f t="shared" si="11"/>
        <v>4399.5349999999999</v>
      </c>
      <c r="O151" s="29">
        <f t="shared" si="24"/>
        <v>4399.5349999999999</v>
      </c>
      <c r="P151" s="30" t="s">
        <v>40</v>
      </c>
      <c r="Q151" s="31"/>
      <c r="R151" s="31"/>
      <c r="S151" s="31"/>
      <c r="T151" s="31"/>
      <c r="U151" s="31"/>
      <c r="V151" s="31"/>
      <c r="W151" s="31"/>
      <c r="X151" s="31"/>
      <c r="Y151" s="31"/>
      <c r="Z151" s="31"/>
      <c r="AA151" s="31"/>
      <c r="AB151" s="31"/>
      <c r="AC151" s="31"/>
      <c r="AD151" s="31"/>
      <c r="AE151" s="31"/>
      <c r="AF151" s="31"/>
      <c r="AG151" s="31"/>
    </row>
    <row r="152" spans="1:33" ht="112.5" customHeight="1">
      <c r="A152" s="247" t="s">
        <v>509</v>
      </c>
      <c r="B152" s="20" t="s">
        <v>462</v>
      </c>
      <c r="C152" s="21"/>
      <c r="D152" s="22"/>
      <c r="E152" s="21" t="s">
        <v>355</v>
      </c>
      <c r="F152" s="23"/>
      <c r="G152" s="21">
        <v>1</v>
      </c>
      <c r="H152" s="24" t="s">
        <v>525</v>
      </c>
      <c r="I152" s="37" t="s">
        <v>526</v>
      </c>
      <c r="J152" s="145" t="s">
        <v>82</v>
      </c>
      <c r="K152" s="130">
        <v>11749.33</v>
      </c>
      <c r="L152" s="26">
        <f t="shared" si="23"/>
        <v>11749.33</v>
      </c>
      <c r="M152" s="161">
        <v>0</v>
      </c>
      <c r="N152" s="28">
        <f t="shared" si="11"/>
        <v>11749.33</v>
      </c>
      <c r="O152" s="29">
        <f t="shared" si="24"/>
        <v>11749.33</v>
      </c>
      <c r="P152" s="30"/>
      <c r="Q152" s="31"/>
      <c r="R152" s="31"/>
      <c r="S152" s="31"/>
      <c r="T152" s="31"/>
      <c r="U152" s="31"/>
      <c r="V152" s="31"/>
      <c r="W152" s="31"/>
      <c r="X152" s="31"/>
      <c r="Y152" s="31"/>
      <c r="Z152" s="31"/>
      <c r="AA152" s="31"/>
      <c r="AB152" s="31"/>
      <c r="AC152" s="31"/>
      <c r="AD152" s="31"/>
      <c r="AE152" s="31"/>
      <c r="AF152" s="31"/>
      <c r="AG152" s="31"/>
    </row>
    <row r="153" spans="1:33" ht="112.5" customHeight="1">
      <c r="A153" s="249" t="s">
        <v>527</v>
      </c>
      <c r="B153" s="20" t="s">
        <v>462</v>
      </c>
      <c r="C153" s="35" t="s">
        <v>241</v>
      </c>
      <c r="D153" s="22" t="s">
        <v>528</v>
      </c>
      <c r="E153" s="21" t="s">
        <v>114</v>
      </c>
      <c r="F153" s="21"/>
      <c r="G153" s="21">
        <v>2</v>
      </c>
      <c r="H153" s="24">
        <v>29356</v>
      </c>
      <c r="I153" s="21" t="s">
        <v>529</v>
      </c>
      <c r="J153" s="145" t="s">
        <v>116</v>
      </c>
      <c r="K153" s="130">
        <v>16334.15</v>
      </c>
      <c r="L153" s="26">
        <f t="shared" si="23"/>
        <v>32668.3</v>
      </c>
      <c r="M153" s="161">
        <v>0</v>
      </c>
      <c r="N153" s="28">
        <f t="shared" si="11"/>
        <v>32668.3</v>
      </c>
      <c r="O153" s="29">
        <f t="shared" si="24"/>
        <v>16334.15</v>
      </c>
      <c r="P153" s="37"/>
      <c r="Q153" s="38"/>
      <c r="R153" s="38"/>
      <c r="S153" s="38"/>
      <c r="T153" s="38"/>
      <c r="U153" s="38"/>
      <c r="V153" s="38"/>
      <c r="W153" s="38"/>
      <c r="X153" s="38"/>
      <c r="Y153" s="38"/>
      <c r="Z153" s="38"/>
      <c r="AA153" s="38"/>
      <c r="AB153" s="38"/>
      <c r="AC153" s="38"/>
      <c r="AD153" s="38"/>
      <c r="AE153" s="38"/>
      <c r="AF153" s="38"/>
      <c r="AG153" s="38"/>
    </row>
    <row r="154" spans="1:33" ht="112.5" customHeight="1">
      <c r="A154" s="249" t="s">
        <v>527</v>
      </c>
      <c r="B154" s="132" t="s">
        <v>530</v>
      </c>
      <c r="C154" s="35" t="s">
        <v>234</v>
      </c>
      <c r="D154" s="22" t="s">
        <v>528</v>
      </c>
      <c r="E154" s="21" t="s">
        <v>531</v>
      </c>
      <c r="F154" s="21"/>
      <c r="G154" s="21">
        <v>1</v>
      </c>
      <c r="H154" s="24">
        <v>27367</v>
      </c>
      <c r="I154" s="21" t="s">
        <v>532</v>
      </c>
      <c r="J154" s="145" t="s">
        <v>283</v>
      </c>
      <c r="K154" s="36">
        <v>11560</v>
      </c>
      <c r="L154" s="26">
        <f t="shared" si="23"/>
        <v>11560</v>
      </c>
      <c r="M154" s="161">
        <v>0.6</v>
      </c>
      <c r="N154" s="28">
        <f t="shared" si="11"/>
        <v>4624</v>
      </c>
      <c r="O154" s="29">
        <f t="shared" si="24"/>
        <v>4624</v>
      </c>
      <c r="P154" s="37"/>
      <c r="Q154" s="38"/>
      <c r="R154" s="38"/>
      <c r="S154" s="38"/>
      <c r="T154" s="38"/>
      <c r="U154" s="38"/>
      <c r="V154" s="38"/>
      <c r="W154" s="38"/>
      <c r="X154" s="38"/>
      <c r="Y154" s="38"/>
      <c r="Z154" s="38"/>
      <c r="AA154" s="38"/>
      <c r="AB154" s="38"/>
      <c r="AC154" s="38"/>
      <c r="AD154" s="38"/>
      <c r="AE154" s="38"/>
      <c r="AF154" s="38"/>
      <c r="AG154" s="38"/>
    </row>
    <row r="155" spans="1:33" ht="112.5" customHeight="1">
      <c r="A155" s="249" t="s">
        <v>527</v>
      </c>
      <c r="B155" s="20" t="s">
        <v>27</v>
      </c>
      <c r="C155" s="21" t="s">
        <v>234</v>
      </c>
      <c r="D155" s="22" t="s">
        <v>533</v>
      </c>
      <c r="E155" s="21" t="s">
        <v>145</v>
      </c>
      <c r="F155" s="23"/>
      <c r="G155" s="21">
        <v>1</v>
      </c>
      <c r="H155" s="24">
        <v>28729</v>
      </c>
      <c r="I155" s="21" t="s">
        <v>534</v>
      </c>
      <c r="J155" s="145" t="s">
        <v>147</v>
      </c>
      <c r="K155" s="36">
        <v>13805.02</v>
      </c>
      <c r="L155" s="26">
        <f t="shared" si="23"/>
        <v>13805.02</v>
      </c>
      <c r="M155" s="161">
        <v>0.5</v>
      </c>
      <c r="N155" s="28">
        <f t="shared" si="11"/>
        <v>6902.51</v>
      </c>
      <c r="O155" s="29">
        <f t="shared" si="24"/>
        <v>6902.51</v>
      </c>
      <c r="P155" s="37"/>
      <c r="Q155" s="38"/>
      <c r="R155" s="38"/>
      <c r="S155" s="38"/>
      <c r="T155" s="38"/>
      <c r="U155" s="38"/>
      <c r="V155" s="38"/>
      <c r="W155" s="38"/>
      <c r="X155" s="38"/>
      <c r="Y155" s="38"/>
      <c r="Z155" s="38"/>
      <c r="AA155" s="38"/>
      <c r="AB155" s="38"/>
      <c r="AC155" s="38"/>
      <c r="AD155" s="38"/>
      <c r="AE155" s="38"/>
      <c r="AF155" s="38"/>
      <c r="AG155" s="38"/>
    </row>
    <row r="156" spans="1:33" ht="112.5" customHeight="1">
      <c r="A156" s="199" t="s">
        <v>363</v>
      </c>
      <c r="B156" s="20" t="s">
        <v>535</v>
      </c>
      <c r="C156" s="21" t="s">
        <v>234</v>
      </c>
      <c r="D156" s="22" t="s">
        <v>536</v>
      </c>
      <c r="E156" s="21" t="s">
        <v>512</v>
      </c>
      <c r="F156" s="23"/>
      <c r="G156" s="21">
        <v>1</v>
      </c>
      <c r="H156" s="24">
        <v>29189</v>
      </c>
      <c r="I156" s="21" t="s">
        <v>537</v>
      </c>
      <c r="J156" s="173" t="s">
        <v>229</v>
      </c>
      <c r="K156" s="36">
        <v>12060.43</v>
      </c>
      <c r="L156" s="26">
        <f t="shared" si="23"/>
        <v>12060.43</v>
      </c>
      <c r="M156" s="27">
        <v>0.5</v>
      </c>
      <c r="N156" s="28">
        <f t="shared" si="11"/>
        <v>6030.2150000000001</v>
      </c>
      <c r="O156" s="29">
        <f t="shared" si="24"/>
        <v>6030.2150000000001</v>
      </c>
      <c r="P156" s="37"/>
      <c r="Q156" s="38"/>
      <c r="R156" s="38"/>
      <c r="S156" s="38"/>
      <c r="T156" s="38"/>
      <c r="U156" s="38"/>
      <c r="V156" s="38"/>
      <c r="W156" s="38"/>
      <c r="X156" s="38"/>
      <c r="Y156" s="38"/>
      <c r="Z156" s="38"/>
      <c r="AA156" s="38"/>
      <c r="AB156" s="38"/>
      <c r="AC156" s="38"/>
      <c r="AD156" s="38"/>
      <c r="AE156" s="38"/>
      <c r="AF156" s="38"/>
      <c r="AG156" s="38"/>
    </row>
    <row r="157" spans="1:33" ht="112.5" customHeight="1">
      <c r="A157" s="199" t="s">
        <v>538</v>
      </c>
      <c r="B157" s="20" t="s">
        <v>462</v>
      </c>
      <c r="C157" s="35" t="s">
        <v>241</v>
      </c>
      <c r="D157" s="22" t="s">
        <v>539</v>
      </c>
      <c r="E157" s="21" t="s">
        <v>117</v>
      </c>
      <c r="F157" s="23"/>
      <c r="G157" s="21">
        <v>1</v>
      </c>
      <c r="H157" s="24">
        <v>29097</v>
      </c>
      <c r="I157" s="21" t="s">
        <v>540</v>
      </c>
      <c r="J157" s="173" t="s">
        <v>30</v>
      </c>
      <c r="K157" s="130">
        <v>18656</v>
      </c>
      <c r="L157" s="26">
        <f t="shared" si="23"/>
        <v>18656</v>
      </c>
      <c r="M157" s="27">
        <v>0</v>
      </c>
      <c r="N157" s="28">
        <f t="shared" si="11"/>
        <v>18656</v>
      </c>
      <c r="O157" s="29">
        <f t="shared" si="24"/>
        <v>18656</v>
      </c>
      <c r="P157" s="37" t="s">
        <v>541</v>
      </c>
      <c r="Q157" s="38"/>
      <c r="R157" s="38"/>
      <c r="S157" s="38"/>
      <c r="T157" s="38"/>
      <c r="U157" s="38"/>
      <c r="V157" s="38"/>
      <c r="W157" s="38"/>
      <c r="X157" s="38"/>
      <c r="Y157" s="38"/>
      <c r="Z157" s="38"/>
      <c r="AA157" s="38"/>
      <c r="AB157" s="38"/>
      <c r="AC157" s="38"/>
      <c r="AD157" s="38"/>
      <c r="AE157" s="38"/>
      <c r="AF157" s="38"/>
      <c r="AG157" s="38"/>
    </row>
    <row r="158" spans="1:33" ht="112.5" customHeight="1">
      <c r="A158" s="199" t="s">
        <v>538</v>
      </c>
      <c r="B158" s="20" t="s">
        <v>406</v>
      </c>
      <c r="C158" s="35" t="s">
        <v>351</v>
      </c>
      <c r="D158" s="22" t="s">
        <v>542</v>
      </c>
      <c r="E158" s="21" t="s">
        <v>145</v>
      </c>
      <c r="F158" s="23"/>
      <c r="G158" s="21">
        <v>1</v>
      </c>
      <c r="H158" s="24">
        <v>27936</v>
      </c>
      <c r="I158" s="21" t="s">
        <v>543</v>
      </c>
      <c r="J158" s="145" t="s">
        <v>161</v>
      </c>
      <c r="K158" s="36">
        <v>24355.56</v>
      </c>
      <c r="L158" s="26">
        <f t="shared" si="23"/>
        <v>24355.56</v>
      </c>
      <c r="M158" s="161">
        <v>0.5</v>
      </c>
      <c r="N158" s="28">
        <f t="shared" si="11"/>
        <v>12177.78</v>
      </c>
      <c r="O158" s="29">
        <f t="shared" si="24"/>
        <v>12177.78</v>
      </c>
      <c r="P158" s="37"/>
      <c r="Q158" s="38"/>
      <c r="R158" s="38"/>
      <c r="S158" s="38"/>
      <c r="T158" s="38"/>
      <c r="U158" s="38"/>
      <c r="V158" s="38"/>
      <c r="W158" s="38"/>
      <c r="X158" s="38"/>
      <c r="Y158" s="38"/>
      <c r="Z158" s="38"/>
      <c r="AA158" s="38"/>
      <c r="AB158" s="38"/>
      <c r="AC158" s="38"/>
      <c r="AD158" s="38"/>
      <c r="AE158" s="38"/>
      <c r="AF158" s="38"/>
      <c r="AG158" s="38"/>
    </row>
    <row r="159" spans="1:33" ht="112.5" customHeight="1">
      <c r="A159" s="199" t="s">
        <v>538</v>
      </c>
      <c r="B159" s="20" t="s">
        <v>27</v>
      </c>
      <c r="C159" s="35" t="s">
        <v>234</v>
      </c>
      <c r="D159" s="22" t="s">
        <v>544</v>
      </c>
      <c r="E159" s="21" t="s">
        <v>545</v>
      </c>
      <c r="F159" s="23"/>
      <c r="G159" s="21">
        <v>1</v>
      </c>
      <c r="H159" s="24">
        <v>7345</v>
      </c>
      <c r="I159" s="21" t="s">
        <v>546</v>
      </c>
      <c r="J159" s="145" t="s">
        <v>547</v>
      </c>
      <c r="K159" s="36">
        <v>9200</v>
      </c>
      <c r="L159" s="26">
        <f t="shared" si="23"/>
        <v>9200</v>
      </c>
      <c r="M159" s="161">
        <v>0.7</v>
      </c>
      <c r="N159" s="28">
        <f t="shared" si="11"/>
        <v>2760</v>
      </c>
      <c r="O159" s="29">
        <f t="shared" si="24"/>
        <v>2760</v>
      </c>
      <c r="P159" s="37"/>
      <c r="Q159" s="38"/>
      <c r="R159" s="38"/>
      <c r="S159" s="38"/>
      <c r="T159" s="38"/>
      <c r="U159" s="38"/>
      <c r="V159" s="38"/>
      <c r="W159" s="38"/>
      <c r="X159" s="38"/>
      <c r="Y159" s="38"/>
      <c r="Z159" s="38"/>
      <c r="AA159" s="38"/>
      <c r="AB159" s="38"/>
      <c r="AC159" s="38"/>
      <c r="AD159" s="38"/>
      <c r="AE159" s="38"/>
      <c r="AF159" s="38"/>
      <c r="AG159" s="38"/>
    </row>
    <row r="160" spans="1:33" ht="112.5" customHeight="1">
      <c r="A160" s="199" t="s">
        <v>538</v>
      </c>
      <c r="B160" s="20" t="s">
        <v>27</v>
      </c>
      <c r="C160" s="35" t="s">
        <v>338</v>
      </c>
      <c r="D160" s="22" t="s">
        <v>548</v>
      </c>
      <c r="E160" s="21" t="s">
        <v>117</v>
      </c>
      <c r="F160" s="23"/>
      <c r="G160" s="21">
        <v>1</v>
      </c>
      <c r="H160" s="24">
        <v>29086</v>
      </c>
      <c r="I160" s="21" t="s">
        <v>549</v>
      </c>
      <c r="J160" s="173" t="s">
        <v>30</v>
      </c>
      <c r="K160" s="130">
        <v>21238.400000000001</v>
      </c>
      <c r="L160" s="26">
        <f t="shared" si="23"/>
        <v>21238.400000000001</v>
      </c>
      <c r="M160" s="27">
        <v>0.4</v>
      </c>
      <c r="N160" s="28">
        <f t="shared" si="11"/>
        <v>12743.04</v>
      </c>
      <c r="O160" s="29">
        <f t="shared" si="24"/>
        <v>12743.04</v>
      </c>
      <c r="P160" s="37" t="s">
        <v>550</v>
      </c>
      <c r="Q160" s="38"/>
      <c r="R160" s="38"/>
      <c r="S160" s="38"/>
      <c r="T160" s="38"/>
      <c r="U160" s="38"/>
      <c r="V160" s="38"/>
      <c r="W160" s="38"/>
      <c r="X160" s="38"/>
      <c r="Y160" s="38"/>
      <c r="Z160" s="38"/>
      <c r="AA160" s="38"/>
      <c r="AB160" s="38"/>
      <c r="AC160" s="38"/>
      <c r="AD160" s="38"/>
      <c r="AE160" s="38"/>
      <c r="AF160" s="38"/>
      <c r="AG160" s="38"/>
    </row>
    <row r="161" spans="1:33" ht="112.5" customHeight="1">
      <c r="A161" s="199" t="s">
        <v>538</v>
      </c>
      <c r="B161" s="20" t="s">
        <v>77</v>
      </c>
      <c r="C161" s="166" t="s">
        <v>78</v>
      </c>
      <c r="D161" s="150" t="s">
        <v>551</v>
      </c>
      <c r="E161" s="150" t="s">
        <v>552</v>
      </c>
      <c r="F161" s="151"/>
      <c r="G161" s="150">
        <v>1</v>
      </c>
      <c r="H161" s="150" t="s">
        <v>553</v>
      </c>
      <c r="I161" s="152" t="s">
        <v>554</v>
      </c>
      <c r="J161" s="162" t="s">
        <v>147</v>
      </c>
      <c r="K161" s="155">
        <v>59767</v>
      </c>
      <c r="L161" s="26">
        <f t="shared" si="23"/>
        <v>59767</v>
      </c>
      <c r="M161" s="161">
        <v>0</v>
      </c>
      <c r="N161" s="28">
        <f t="shared" si="11"/>
        <v>59767</v>
      </c>
      <c r="O161" s="29">
        <f t="shared" si="24"/>
        <v>59767</v>
      </c>
      <c r="P161" s="153"/>
      <c r="Q161" s="156"/>
      <c r="R161" s="156"/>
      <c r="S161" s="156"/>
      <c r="T161" s="156"/>
      <c r="U161" s="156"/>
      <c r="V161" s="156"/>
      <c r="W161" s="156"/>
      <c r="X161" s="156"/>
      <c r="Y161" s="156"/>
      <c r="Z161" s="156"/>
      <c r="AA161" s="156"/>
      <c r="AB161" s="156"/>
      <c r="AC161" s="156"/>
      <c r="AD161" s="156"/>
      <c r="AE161" s="156"/>
      <c r="AF161" s="156"/>
      <c r="AG161" s="156"/>
    </row>
    <row r="162" spans="1:33" ht="112.5" customHeight="1">
      <c r="A162" s="250" t="s">
        <v>555</v>
      </c>
      <c r="B162" s="251" t="s">
        <v>36</v>
      </c>
      <c r="C162" s="166"/>
      <c r="D162" s="150"/>
      <c r="E162" s="150" t="s">
        <v>32</v>
      </c>
      <c r="F162" s="151"/>
      <c r="G162" s="150">
        <v>1</v>
      </c>
      <c r="H162" s="150" t="s">
        <v>556</v>
      </c>
      <c r="I162" s="152" t="s">
        <v>557</v>
      </c>
      <c r="J162" s="162" t="s">
        <v>39</v>
      </c>
      <c r="K162" s="155">
        <v>3988.9</v>
      </c>
      <c r="L162" s="26">
        <f t="shared" si="23"/>
        <v>3988.9</v>
      </c>
      <c r="M162" s="161">
        <v>0</v>
      </c>
      <c r="N162" s="28">
        <f t="shared" si="11"/>
        <v>3988.9</v>
      </c>
      <c r="O162" s="29">
        <f t="shared" si="24"/>
        <v>3988.9</v>
      </c>
      <c r="P162" s="153"/>
      <c r="Q162" s="156"/>
      <c r="R162" s="156"/>
      <c r="S162" s="156"/>
      <c r="T162" s="156"/>
      <c r="U162" s="156"/>
      <c r="V162" s="156"/>
      <c r="W162" s="156"/>
      <c r="X162" s="156"/>
      <c r="Y162" s="156"/>
      <c r="Z162" s="156"/>
      <c r="AA162" s="156"/>
      <c r="AB162" s="156"/>
      <c r="AC162" s="156"/>
      <c r="AD162" s="156"/>
      <c r="AE162" s="156"/>
      <c r="AF162" s="156"/>
      <c r="AG162" s="156"/>
    </row>
    <row r="163" spans="1:33" ht="112.5" customHeight="1">
      <c r="A163" s="250" t="s">
        <v>555</v>
      </c>
      <c r="B163" s="252" t="s">
        <v>558</v>
      </c>
      <c r="C163" s="150" t="s">
        <v>220</v>
      </c>
      <c r="D163" s="149" t="s">
        <v>559</v>
      </c>
      <c r="E163" s="150" t="s">
        <v>281</v>
      </c>
      <c r="F163" s="151"/>
      <c r="G163" s="150">
        <v>1</v>
      </c>
      <c r="H163" s="152">
        <v>25045</v>
      </c>
      <c r="I163" s="150" t="s">
        <v>560</v>
      </c>
      <c r="J163" s="154" t="s">
        <v>561</v>
      </c>
      <c r="K163" s="155">
        <v>6550.55</v>
      </c>
      <c r="L163" s="26">
        <f t="shared" si="23"/>
        <v>6550.55</v>
      </c>
      <c r="M163" s="161">
        <v>0.6</v>
      </c>
      <c r="N163" s="28">
        <f t="shared" si="11"/>
        <v>2620.2200000000003</v>
      </c>
      <c r="O163" s="29">
        <f t="shared" si="24"/>
        <v>2620.2200000000003</v>
      </c>
      <c r="P163" s="32" t="s">
        <v>166</v>
      </c>
      <c r="Q163" s="33"/>
      <c r="R163" s="33"/>
      <c r="S163" s="33"/>
      <c r="T163" s="33"/>
      <c r="U163" s="33"/>
      <c r="V163" s="33"/>
      <c r="W163" s="33"/>
      <c r="X163" s="33"/>
      <c r="Y163" s="33"/>
      <c r="Z163" s="33"/>
      <c r="AA163" s="33"/>
      <c r="AB163" s="33"/>
      <c r="AC163" s="33"/>
      <c r="AD163" s="33"/>
      <c r="AE163" s="33"/>
      <c r="AF163" s="33"/>
      <c r="AG163" s="33"/>
    </row>
    <row r="164" spans="1:33" ht="112.5" customHeight="1">
      <c r="A164" s="250" t="s">
        <v>555</v>
      </c>
      <c r="B164" s="132" t="s">
        <v>562</v>
      </c>
      <c r="C164" s="21" t="s">
        <v>563</v>
      </c>
      <c r="D164" s="22" t="s">
        <v>564</v>
      </c>
      <c r="E164" s="22" t="s">
        <v>57</v>
      </c>
      <c r="F164" s="23"/>
      <c r="G164" s="253">
        <v>3</v>
      </c>
      <c r="H164" s="129">
        <v>27790</v>
      </c>
      <c r="I164" s="22" t="s">
        <v>565</v>
      </c>
      <c r="J164" s="145" t="s">
        <v>566</v>
      </c>
      <c r="K164" s="36">
        <v>1209</v>
      </c>
      <c r="L164" s="26">
        <f t="shared" si="23"/>
        <v>3627</v>
      </c>
      <c r="M164" s="161">
        <v>0.5</v>
      </c>
      <c r="N164" s="28">
        <f t="shared" si="11"/>
        <v>1813.5</v>
      </c>
      <c r="O164" s="29">
        <f t="shared" si="24"/>
        <v>604.5</v>
      </c>
      <c r="P164" s="37"/>
      <c r="Q164" s="38"/>
      <c r="R164" s="38"/>
      <c r="S164" s="38"/>
      <c r="T164" s="38"/>
      <c r="U164" s="38"/>
      <c r="V164" s="38"/>
      <c r="W164" s="38"/>
      <c r="X164" s="38"/>
      <c r="Y164" s="38"/>
      <c r="Z164" s="38"/>
      <c r="AA164" s="38"/>
      <c r="AB164" s="38"/>
      <c r="AC164" s="38"/>
      <c r="AD164" s="38"/>
      <c r="AE164" s="38"/>
      <c r="AF164" s="38"/>
      <c r="AG164" s="38"/>
    </row>
    <row r="165" spans="1:33" ht="112.5" customHeight="1">
      <c r="A165" s="250" t="s">
        <v>555</v>
      </c>
      <c r="B165" s="20" t="s">
        <v>27</v>
      </c>
      <c r="C165" s="21" t="s">
        <v>563</v>
      </c>
      <c r="D165" s="22" t="s">
        <v>567</v>
      </c>
      <c r="E165" s="22" t="s">
        <v>57</v>
      </c>
      <c r="F165" s="23"/>
      <c r="G165" s="22">
        <v>1</v>
      </c>
      <c r="H165" s="129">
        <v>27791</v>
      </c>
      <c r="I165" s="22" t="s">
        <v>568</v>
      </c>
      <c r="J165" s="145" t="s">
        <v>566</v>
      </c>
      <c r="K165" s="36">
        <v>1271</v>
      </c>
      <c r="L165" s="26">
        <f t="shared" si="23"/>
        <v>1271</v>
      </c>
      <c r="M165" s="161">
        <v>0.5</v>
      </c>
      <c r="N165" s="28">
        <f t="shared" si="11"/>
        <v>635.5</v>
      </c>
      <c r="O165" s="29">
        <f t="shared" si="24"/>
        <v>635.5</v>
      </c>
      <c r="P165" s="254"/>
      <c r="Q165" s="255"/>
      <c r="R165" s="255"/>
      <c r="S165" s="255"/>
      <c r="T165" s="255"/>
      <c r="U165" s="255"/>
      <c r="V165" s="255"/>
      <c r="W165" s="255"/>
      <c r="X165" s="255"/>
      <c r="Y165" s="255"/>
      <c r="Z165" s="255"/>
      <c r="AA165" s="255"/>
      <c r="AB165" s="255"/>
      <c r="AC165" s="255"/>
      <c r="AD165" s="255"/>
      <c r="AE165" s="255"/>
      <c r="AF165" s="255"/>
      <c r="AG165" s="255"/>
    </row>
    <row r="166" spans="1:33" ht="112.5" customHeight="1">
      <c r="A166" s="250" t="s">
        <v>555</v>
      </c>
      <c r="B166" s="166" t="s">
        <v>462</v>
      </c>
      <c r="C166" s="150" t="s">
        <v>234</v>
      </c>
      <c r="D166" s="149" t="s">
        <v>569</v>
      </c>
      <c r="E166" s="150" t="s">
        <v>281</v>
      </c>
      <c r="F166" s="151"/>
      <c r="G166" s="150">
        <v>1</v>
      </c>
      <c r="H166" s="152">
        <v>22217</v>
      </c>
      <c r="I166" s="150" t="s">
        <v>570</v>
      </c>
      <c r="J166" s="154" t="s">
        <v>571</v>
      </c>
      <c r="K166" s="155">
        <v>12381.76</v>
      </c>
      <c r="L166" s="26">
        <f t="shared" si="23"/>
        <v>12381.76</v>
      </c>
      <c r="M166" s="161">
        <v>0</v>
      </c>
      <c r="N166" s="28">
        <f t="shared" si="11"/>
        <v>12381.76</v>
      </c>
      <c r="O166" s="29">
        <f t="shared" si="24"/>
        <v>12381.76</v>
      </c>
      <c r="P166" s="153"/>
      <c r="Q166" s="156"/>
      <c r="R166" s="156"/>
      <c r="S166" s="156"/>
      <c r="T166" s="156"/>
      <c r="U166" s="156"/>
      <c r="V166" s="156"/>
      <c r="W166" s="156"/>
      <c r="X166" s="156"/>
      <c r="Y166" s="156"/>
      <c r="Z166" s="156"/>
      <c r="AA166" s="156"/>
      <c r="AB166" s="156"/>
      <c r="AC166" s="156"/>
      <c r="AD166" s="156"/>
      <c r="AE166" s="156"/>
      <c r="AF166" s="156"/>
      <c r="AG166" s="156"/>
    </row>
    <row r="167" spans="1:33" ht="112.5" customHeight="1">
      <c r="A167" s="250" t="s">
        <v>555</v>
      </c>
      <c r="B167" s="166" t="s">
        <v>92</v>
      </c>
      <c r="C167" s="150" t="s">
        <v>234</v>
      </c>
      <c r="D167" s="256" t="s">
        <v>572</v>
      </c>
      <c r="E167" s="150" t="s">
        <v>573</v>
      </c>
      <c r="F167" s="151"/>
      <c r="G167" s="150">
        <v>1</v>
      </c>
      <c r="H167" s="152">
        <v>28877</v>
      </c>
      <c r="I167" s="150" t="s">
        <v>574</v>
      </c>
      <c r="J167" s="154" t="s">
        <v>132</v>
      </c>
      <c r="K167" s="155">
        <v>10636.36</v>
      </c>
      <c r="L167" s="26">
        <f t="shared" si="23"/>
        <v>10636.36</v>
      </c>
      <c r="M167" s="161">
        <v>0</v>
      </c>
      <c r="N167" s="28">
        <f t="shared" si="11"/>
        <v>10636.36</v>
      </c>
      <c r="O167" s="29">
        <f t="shared" si="24"/>
        <v>10636.36</v>
      </c>
      <c r="P167" s="153"/>
      <c r="Q167" s="156"/>
      <c r="R167" s="156"/>
      <c r="S167" s="156"/>
      <c r="T167" s="156"/>
      <c r="U167" s="156"/>
      <c r="V167" s="156"/>
      <c r="W167" s="156"/>
      <c r="X167" s="156"/>
      <c r="Y167" s="156"/>
      <c r="Z167" s="156"/>
      <c r="AA167" s="156"/>
      <c r="AB167" s="156"/>
      <c r="AC167" s="156"/>
      <c r="AD167" s="156"/>
      <c r="AE167" s="156"/>
      <c r="AF167" s="156"/>
      <c r="AG167" s="156"/>
    </row>
    <row r="168" spans="1:33" ht="112.5" customHeight="1">
      <c r="A168" s="250" t="s">
        <v>555</v>
      </c>
      <c r="B168" s="166" t="s">
        <v>462</v>
      </c>
      <c r="C168" s="150" t="s">
        <v>234</v>
      </c>
      <c r="D168" s="149" t="s">
        <v>575</v>
      </c>
      <c r="E168" s="150" t="s">
        <v>576</v>
      </c>
      <c r="F168" s="151"/>
      <c r="G168" s="150">
        <v>1</v>
      </c>
      <c r="H168" s="152">
        <v>28913</v>
      </c>
      <c r="I168" s="150" t="s">
        <v>577</v>
      </c>
      <c r="J168" s="154" t="s">
        <v>152</v>
      </c>
      <c r="K168" s="155">
        <v>11257.37</v>
      </c>
      <c r="L168" s="26">
        <f t="shared" si="23"/>
        <v>11257.37</v>
      </c>
      <c r="M168" s="161">
        <v>0</v>
      </c>
      <c r="N168" s="28">
        <f t="shared" si="11"/>
        <v>11257.37</v>
      </c>
      <c r="O168" s="29">
        <f t="shared" si="24"/>
        <v>11257.37</v>
      </c>
      <c r="P168" s="153"/>
      <c r="Q168" s="156"/>
      <c r="R168" s="156"/>
      <c r="S168" s="156"/>
      <c r="T168" s="156"/>
      <c r="U168" s="156"/>
      <c r="V168" s="156"/>
      <c r="W168" s="156"/>
      <c r="X168" s="156"/>
      <c r="Y168" s="156"/>
      <c r="Z168" s="156"/>
      <c r="AA168" s="156"/>
      <c r="AB168" s="156"/>
      <c r="AC168" s="156"/>
      <c r="AD168" s="156"/>
      <c r="AE168" s="156"/>
      <c r="AF168" s="156"/>
      <c r="AG168" s="156"/>
    </row>
    <row r="169" spans="1:33" ht="112.5" customHeight="1">
      <c r="A169" s="250" t="s">
        <v>555</v>
      </c>
      <c r="B169" s="166" t="s">
        <v>92</v>
      </c>
      <c r="C169" s="150" t="s">
        <v>234</v>
      </c>
      <c r="D169" s="256" t="s">
        <v>578</v>
      </c>
      <c r="E169" s="150" t="s">
        <v>579</v>
      </c>
      <c r="F169" s="151"/>
      <c r="G169" s="150">
        <v>1</v>
      </c>
      <c r="H169" s="152">
        <v>28876</v>
      </c>
      <c r="I169" s="150" t="s">
        <v>580</v>
      </c>
      <c r="J169" s="154" t="s">
        <v>132</v>
      </c>
      <c r="K169" s="155">
        <v>10389.26</v>
      </c>
      <c r="L169" s="26">
        <f t="shared" si="23"/>
        <v>10389.26</v>
      </c>
      <c r="M169" s="161">
        <v>0</v>
      </c>
      <c r="N169" s="28">
        <f t="shared" si="11"/>
        <v>10389.26</v>
      </c>
      <c r="O169" s="29">
        <f t="shared" si="24"/>
        <v>10389.26</v>
      </c>
      <c r="P169" s="153"/>
      <c r="Q169" s="156"/>
      <c r="R169" s="156"/>
      <c r="S169" s="156"/>
      <c r="T169" s="156"/>
      <c r="U169" s="156"/>
      <c r="V169" s="156"/>
      <c r="W169" s="156"/>
      <c r="X169" s="156"/>
      <c r="Y169" s="156"/>
      <c r="Z169" s="156"/>
      <c r="AA169" s="156"/>
      <c r="AB169" s="156"/>
      <c r="AC169" s="156"/>
      <c r="AD169" s="156"/>
      <c r="AE169" s="156"/>
      <c r="AF169" s="156"/>
      <c r="AG169" s="156"/>
    </row>
    <row r="170" spans="1:33" ht="112.5" customHeight="1">
      <c r="A170" s="250" t="s">
        <v>555</v>
      </c>
      <c r="B170" s="132" t="s">
        <v>581</v>
      </c>
      <c r="C170" s="21" t="s">
        <v>220</v>
      </c>
      <c r="D170" s="22" t="s">
        <v>582</v>
      </c>
      <c r="E170" s="21" t="s">
        <v>583</v>
      </c>
      <c r="F170" s="23"/>
      <c r="G170" s="21">
        <v>1</v>
      </c>
      <c r="H170" s="24">
        <v>17785</v>
      </c>
      <c r="I170" s="21" t="s">
        <v>584</v>
      </c>
      <c r="J170" s="145" t="s">
        <v>585</v>
      </c>
      <c r="K170" s="36">
        <v>1234.92</v>
      </c>
      <c r="L170" s="26">
        <f t="shared" si="23"/>
        <v>1234.92</v>
      </c>
      <c r="M170" s="161">
        <v>0.5</v>
      </c>
      <c r="N170" s="28">
        <f t="shared" si="11"/>
        <v>617.46</v>
      </c>
      <c r="O170" s="29">
        <f t="shared" si="24"/>
        <v>617.46</v>
      </c>
      <c r="P170" s="30"/>
      <c r="Q170" s="31"/>
      <c r="R170" s="31"/>
      <c r="S170" s="31"/>
      <c r="T170" s="31"/>
      <c r="U170" s="31"/>
      <c r="V170" s="31"/>
      <c r="W170" s="31"/>
      <c r="X170" s="31"/>
      <c r="Y170" s="31"/>
      <c r="Z170" s="31"/>
      <c r="AA170" s="31"/>
      <c r="AB170" s="31"/>
      <c r="AC170" s="31"/>
      <c r="AD170" s="31"/>
      <c r="AE170" s="31"/>
      <c r="AF170" s="31"/>
      <c r="AG170" s="31"/>
    </row>
    <row r="171" spans="1:33" ht="112.5" customHeight="1">
      <c r="A171" s="250" t="s">
        <v>555</v>
      </c>
      <c r="B171" s="20" t="s">
        <v>77</v>
      </c>
      <c r="C171" s="21" t="s">
        <v>234</v>
      </c>
      <c r="D171" s="22" t="s">
        <v>586</v>
      </c>
      <c r="E171" s="21" t="s">
        <v>79</v>
      </c>
      <c r="F171" s="23"/>
      <c r="G171" s="21">
        <v>1</v>
      </c>
      <c r="H171" s="24">
        <v>29320</v>
      </c>
      <c r="I171" s="21" t="s">
        <v>587</v>
      </c>
      <c r="J171" s="173" t="s">
        <v>588</v>
      </c>
      <c r="K171" s="90">
        <v>7197.7</v>
      </c>
      <c r="L171" s="26">
        <f t="shared" si="23"/>
        <v>7197.7</v>
      </c>
      <c r="M171" s="161">
        <v>0</v>
      </c>
      <c r="N171" s="28">
        <f t="shared" si="11"/>
        <v>7197.7</v>
      </c>
      <c r="O171" s="29">
        <f t="shared" si="24"/>
        <v>7197.7</v>
      </c>
      <c r="P171" s="37"/>
      <c r="Q171" s="38"/>
      <c r="R171" s="38"/>
      <c r="S171" s="38"/>
      <c r="T171" s="38"/>
      <c r="U171" s="38"/>
      <c r="V171" s="38"/>
      <c r="W171" s="38"/>
      <c r="X171" s="38"/>
      <c r="Y171" s="38"/>
      <c r="Z171" s="38"/>
      <c r="AA171" s="38"/>
      <c r="AB171" s="38"/>
      <c r="AC171" s="38"/>
      <c r="AD171" s="38"/>
      <c r="AE171" s="38"/>
      <c r="AF171" s="38"/>
      <c r="AG171" s="38"/>
    </row>
    <row r="172" spans="1:33" ht="112.5" customHeight="1">
      <c r="A172" s="250" t="s">
        <v>555</v>
      </c>
      <c r="B172" s="20" t="s">
        <v>36</v>
      </c>
      <c r="C172" s="21" t="s">
        <v>234</v>
      </c>
      <c r="D172" s="22" t="s">
        <v>589</v>
      </c>
      <c r="E172" s="21" t="s">
        <v>79</v>
      </c>
      <c r="F172" s="23"/>
      <c r="G172" s="21">
        <v>1</v>
      </c>
      <c r="H172" s="24">
        <v>29321</v>
      </c>
      <c r="I172" s="21" t="s">
        <v>590</v>
      </c>
      <c r="J172" s="173" t="s">
        <v>588</v>
      </c>
      <c r="K172" s="90">
        <v>7102.54</v>
      </c>
      <c r="L172" s="26">
        <f t="shared" si="23"/>
        <v>7102.54</v>
      </c>
      <c r="M172" s="161">
        <v>0</v>
      </c>
      <c r="N172" s="28">
        <f t="shared" si="11"/>
        <v>7102.54</v>
      </c>
      <c r="O172" s="29">
        <f t="shared" si="24"/>
        <v>7102.54</v>
      </c>
      <c r="P172" s="37"/>
      <c r="Q172" s="38"/>
      <c r="R172" s="38"/>
      <c r="S172" s="38"/>
      <c r="T172" s="38"/>
      <c r="U172" s="38"/>
      <c r="V172" s="38"/>
      <c r="W172" s="38"/>
      <c r="X172" s="38"/>
      <c r="Y172" s="38"/>
      <c r="Z172" s="38"/>
      <c r="AA172" s="38"/>
      <c r="AB172" s="38"/>
      <c r="AC172" s="38"/>
      <c r="AD172" s="38"/>
      <c r="AE172" s="38"/>
      <c r="AF172" s="38"/>
      <c r="AG172" s="38"/>
    </row>
    <row r="173" spans="1:33" ht="112.5" customHeight="1">
      <c r="A173" s="257" t="s">
        <v>555</v>
      </c>
      <c r="B173" s="43" t="s">
        <v>74</v>
      </c>
      <c r="C173" s="45"/>
      <c r="D173" s="44"/>
      <c r="E173" s="45" t="s">
        <v>472</v>
      </c>
      <c r="F173" s="46"/>
      <c r="G173" s="45">
        <v>1</v>
      </c>
      <c r="H173" s="182" t="s">
        <v>591</v>
      </c>
      <c r="I173" s="48" t="s">
        <v>592</v>
      </c>
      <c r="J173" s="258" t="s">
        <v>26</v>
      </c>
      <c r="K173" s="259">
        <v>6535.75</v>
      </c>
      <c r="L173" s="50">
        <f t="shared" si="23"/>
        <v>6535.75</v>
      </c>
      <c r="M173" s="185">
        <v>0</v>
      </c>
      <c r="N173" s="52">
        <f t="shared" si="11"/>
        <v>6535.75</v>
      </c>
      <c r="O173" s="53">
        <f t="shared" si="24"/>
        <v>6535.75</v>
      </c>
      <c r="P173" s="260"/>
      <c r="Q173" s="134"/>
      <c r="R173" s="134"/>
      <c r="S173" s="134"/>
      <c r="T173" s="134"/>
      <c r="U173" s="134"/>
      <c r="V173" s="134"/>
      <c r="W173" s="134"/>
      <c r="X173" s="134"/>
      <c r="Y173" s="134"/>
      <c r="Z173" s="134"/>
      <c r="AA173" s="134"/>
      <c r="AB173" s="134"/>
      <c r="AC173" s="134"/>
      <c r="AD173" s="134"/>
      <c r="AE173" s="134"/>
      <c r="AF173" s="134"/>
      <c r="AG173" s="134"/>
    </row>
    <row r="174" spans="1:33" ht="112.5" customHeight="1">
      <c r="A174" s="257" t="s">
        <v>555</v>
      </c>
      <c r="B174" s="43"/>
      <c r="C174" s="45"/>
      <c r="D174" s="44" t="s">
        <v>593</v>
      </c>
      <c r="E174" s="45" t="s">
        <v>189</v>
      </c>
      <c r="F174" s="46"/>
      <c r="G174" s="45">
        <v>1</v>
      </c>
      <c r="H174" s="182"/>
      <c r="I174" s="48" t="s">
        <v>594</v>
      </c>
      <c r="J174" s="258"/>
      <c r="K174" s="259">
        <v>4566</v>
      </c>
      <c r="L174" s="50">
        <f t="shared" ref="L174:L175" si="25">G174*K174</f>
        <v>4566</v>
      </c>
      <c r="M174" s="185">
        <v>0.5</v>
      </c>
      <c r="N174" s="52">
        <f t="shared" si="11"/>
        <v>2283</v>
      </c>
      <c r="O174" s="53">
        <f t="shared" ref="O174:O175" si="26">K174-(K174*M174)</f>
        <v>2283</v>
      </c>
      <c r="P174" s="260"/>
      <c r="Q174" s="134"/>
      <c r="R174" s="134"/>
      <c r="S174" s="134"/>
      <c r="T174" s="134"/>
      <c r="U174" s="134"/>
      <c r="V174" s="134"/>
      <c r="W174" s="134"/>
      <c r="X174" s="134"/>
      <c r="Y174" s="134"/>
      <c r="Z174" s="134"/>
      <c r="AA174" s="134"/>
      <c r="AB174" s="134"/>
      <c r="AC174" s="134"/>
      <c r="AD174" s="134"/>
      <c r="AE174" s="134"/>
      <c r="AF174" s="134"/>
      <c r="AG174" s="134"/>
    </row>
    <row r="175" spans="1:33" ht="112.5" customHeight="1">
      <c r="A175" s="257" t="s">
        <v>555</v>
      </c>
      <c r="B175" s="43"/>
      <c r="C175" s="45"/>
      <c r="D175" s="44" t="s">
        <v>595</v>
      </c>
      <c r="E175" s="45" t="s">
        <v>189</v>
      </c>
      <c r="F175" s="46"/>
      <c r="G175" s="45">
        <v>2</v>
      </c>
      <c r="H175" s="182"/>
      <c r="I175" s="48" t="s">
        <v>596</v>
      </c>
      <c r="J175" s="258" t="s">
        <v>331</v>
      </c>
      <c r="K175" s="259">
        <v>5616</v>
      </c>
      <c r="L175" s="50">
        <f t="shared" si="25"/>
        <v>11232</v>
      </c>
      <c r="M175" s="185">
        <v>0.5</v>
      </c>
      <c r="N175" s="52">
        <f t="shared" si="11"/>
        <v>5616</v>
      </c>
      <c r="O175" s="53">
        <f t="shared" si="26"/>
        <v>2808</v>
      </c>
      <c r="P175" s="260"/>
      <c r="Q175" s="134"/>
      <c r="R175" s="134"/>
      <c r="S175" s="134"/>
      <c r="T175" s="134"/>
      <c r="U175" s="134"/>
      <c r="V175" s="134"/>
      <c r="W175" s="134"/>
      <c r="X175" s="134"/>
      <c r="Y175" s="134"/>
      <c r="Z175" s="134"/>
      <c r="AA175" s="134"/>
      <c r="AB175" s="134"/>
      <c r="AC175" s="134"/>
      <c r="AD175" s="134"/>
      <c r="AE175" s="134"/>
      <c r="AF175" s="134"/>
      <c r="AG175" s="134"/>
    </row>
    <row r="176" spans="1:33" ht="112.5" customHeight="1">
      <c r="A176" s="261" t="s">
        <v>597</v>
      </c>
      <c r="B176" s="56" t="s">
        <v>45</v>
      </c>
      <c r="C176" s="57"/>
      <c r="D176" s="58"/>
      <c r="E176" s="59" t="s">
        <v>32</v>
      </c>
      <c r="F176" s="60"/>
      <c r="G176" s="61">
        <v>1</v>
      </c>
      <c r="H176" s="62"/>
      <c r="I176" s="59" t="s">
        <v>598</v>
      </c>
      <c r="J176" s="63" t="s">
        <v>487</v>
      </c>
      <c r="K176" s="64">
        <v>11130.09</v>
      </c>
      <c r="L176" s="262">
        <f t="shared" ref="L176:L187" si="27">K176*G176</f>
        <v>11130.09</v>
      </c>
      <c r="M176" s="263">
        <v>0</v>
      </c>
      <c r="N176" s="262">
        <f t="shared" ref="N176:O176" si="28">K176</f>
        <v>11130.09</v>
      </c>
      <c r="O176" s="262">
        <f t="shared" si="28"/>
        <v>11130.09</v>
      </c>
      <c r="P176" s="95"/>
      <c r="Q176" s="38"/>
      <c r="R176" s="38"/>
      <c r="S176" s="38"/>
      <c r="T176" s="38"/>
      <c r="U176" s="38"/>
      <c r="V176" s="38"/>
      <c r="W176" s="38"/>
      <c r="X176" s="38"/>
      <c r="Y176" s="38"/>
      <c r="Z176" s="38"/>
      <c r="AA176" s="38"/>
      <c r="AB176" s="38"/>
      <c r="AC176" s="38"/>
      <c r="AD176" s="38"/>
      <c r="AE176" s="38"/>
      <c r="AF176" s="38"/>
      <c r="AG176" s="38"/>
    </row>
    <row r="177" spans="1:33" ht="112.5" customHeight="1">
      <c r="A177" s="264" t="s">
        <v>599</v>
      </c>
      <c r="B177" s="70" t="s">
        <v>45</v>
      </c>
      <c r="C177" s="71" t="s">
        <v>234</v>
      </c>
      <c r="D177" s="189" t="s">
        <v>600</v>
      </c>
      <c r="E177" s="71" t="s">
        <v>145</v>
      </c>
      <c r="F177" s="73"/>
      <c r="G177" s="71">
        <v>1</v>
      </c>
      <c r="H177" s="74">
        <v>29451</v>
      </c>
      <c r="I177" s="71" t="s">
        <v>601</v>
      </c>
      <c r="J177" s="265" t="s">
        <v>116</v>
      </c>
      <c r="K177" s="193">
        <v>6623.76</v>
      </c>
      <c r="L177" s="77">
        <f t="shared" si="27"/>
        <v>6623.76</v>
      </c>
      <c r="M177" s="194">
        <v>0</v>
      </c>
      <c r="N177" s="79">
        <f t="shared" ref="N177:N286" si="29">L177-(L177*M177)</f>
        <v>6623.76</v>
      </c>
      <c r="O177" s="80">
        <f t="shared" ref="O177:O187" si="30">N177/G177</f>
        <v>6623.76</v>
      </c>
      <c r="P177" s="266"/>
      <c r="Q177" s="134"/>
      <c r="R177" s="134"/>
      <c r="S177" s="134"/>
      <c r="T177" s="134"/>
      <c r="U177" s="134"/>
      <c r="V177" s="134"/>
      <c r="W177" s="134"/>
      <c r="X177" s="134"/>
      <c r="Y177" s="134"/>
      <c r="Z177" s="134"/>
      <c r="AA177" s="134"/>
      <c r="AB177" s="134"/>
      <c r="AC177" s="134"/>
      <c r="AD177" s="134"/>
      <c r="AE177" s="134"/>
      <c r="AF177" s="134"/>
      <c r="AG177" s="134"/>
    </row>
    <row r="178" spans="1:33" ht="112.5" customHeight="1">
      <c r="A178" s="267" t="s">
        <v>599</v>
      </c>
      <c r="B178" s="20" t="s">
        <v>602</v>
      </c>
      <c r="C178" s="21" t="s">
        <v>241</v>
      </c>
      <c r="D178" s="22" t="s">
        <v>600</v>
      </c>
      <c r="E178" s="21" t="s">
        <v>236</v>
      </c>
      <c r="F178" s="23"/>
      <c r="G178" s="21">
        <v>1</v>
      </c>
      <c r="H178" s="24">
        <v>29219</v>
      </c>
      <c r="I178" s="21" t="s">
        <v>603</v>
      </c>
      <c r="J178" s="173" t="s">
        <v>229</v>
      </c>
      <c r="K178" s="36">
        <v>12699</v>
      </c>
      <c r="L178" s="26">
        <f t="shared" si="27"/>
        <v>12699</v>
      </c>
      <c r="M178" s="116">
        <v>0.5</v>
      </c>
      <c r="N178" s="28">
        <f t="shared" si="29"/>
        <v>6349.5</v>
      </c>
      <c r="O178" s="29">
        <f t="shared" si="30"/>
        <v>6349.5</v>
      </c>
      <c r="P178" s="215"/>
      <c r="Q178" s="216"/>
      <c r="R178" s="216"/>
      <c r="S178" s="216"/>
      <c r="T178" s="216"/>
      <c r="U178" s="216"/>
      <c r="V178" s="216"/>
      <c r="W178" s="216"/>
      <c r="X178" s="216"/>
      <c r="Y178" s="216"/>
      <c r="Z178" s="216"/>
      <c r="AA178" s="216"/>
      <c r="AB178" s="216"/>
      <c r="AC178" s="216"/>
      <c r="AD178" s="216"/>
      <c r="AE178" s="216"/>
      <c r="AF178" s="216"/>
      <c r="AG178" s="216"/>
    </row>
    <row r="179" spans="1:33" ht="112.5" customHeight="1">
      <c r="A179" s="267" t="s">
        <v>599</v>
      </c>
      <c r="B179" s="20" t="s">
        <v>195</v>
      </c>
      <c r="C179" s="21" t="s">
        <v>234</v>
      </c>
      <c r="D179" s="22" t="s">
        <v>604</v>
      </c>
      <c r="E179" s="21" t="s">
        <v>236</v>
      </c>
      <c r="F179" s="23"/>
      <c r="G179" s="21">
        <v>1</v>
      </c>
      <c r="H179" s="24">
        <v>29220</v>
      </c>
      <c r="I179" s="21" t="s">
        <v>605</v>
      </c>
      <c r="J179" s="173" t="s">
        <v>229</v>
      </c>
      <c r="K179" s="36">
        <v>6142</v>
      </c>
      <c r="L179" s="26">
        <f t="shared" si="27"/>
        <v>6142</v>
      </c>
      <c r="M179" s="116">
        <v>0.5</v>
      </c>
      <c r="N179" s="28">
        <f t="shared" si="29"/>
        <v>3071</v>
      </c>
      <c r="O179" s="29">
        <f t="shared" si="30"/>
        <v>3071</v>
      </c>
      <c r="P179" s="215"/>
      <c r="Q179" s="216"/>
      <c r="R179" s="216"/>
      <c r="S179" s="216"/>
      <c r="T179" s="216"/>
      <c r="U179" s="216"/>
      <c r="V179" s="216"/>
      <c r="W179" s="216"/>
      <c r="X179" s="216"/>
      <c r="Y179" s="216"/>
      <c r="Z179" s="216"/>
      <c r="AA179" s="216"/>
      <c r="AB179" s="216"/>
      <c r="AC179" s="216"/>
      <c r="AD179" s="216"/>
      <c r="AE179" s="216"/>
      <c r="AF179" s="216"/>
      <c r="AG179" s="216"/>
    </row>
    <row r="180" spans="1:33" ht="112.5" customHeight="1">
      <c r="A180" s="267" t="s">
        <v>599</v>
      </c>
      <c r="B180" s="20" t="s">
        <v>77</v>
      </c>
      <c r="C180" s="21"/>
      <c r="D180" s="22"/>
      <c r="E180" s="21" t="s">
        <v>99</v>
      </c>
      <c r="F180" s="23"/>
      <c r="G180" s="21">
        <v>1</v>
      </c>
      <c r="H180" s="24" t="s">
        <v>606</v>
      </c>
      <c r="I180" s="21" t="s">
        <v>607</v>
      </c>
      <c r="J180" s="173" t="s">
        <v>179</v>
      </c>
      <c r="K180" s="130">
        <v>14960</v>
      </c>
      <c r="L180" s="26">
        <f t="shared" si="27"/>
        <v>14960</v>
      </c>
      <c r="M180" s="116">
        <v>0</v>
      </c>
      <c r="N180" s="28">
        <f t="shared" si="29"/>
        <v>14960</v>
      </c>
      <c r="O180" s="29">
        <f t="shared" si="30"/>
        <v>14960</v>
      </c>
      <c r="P180" s="215"/>
      <c r="Q180" s="216"/>
      <c r="R180" s="216"/>
      <c r="S180" s="216"/>
      <c r="T180" s="216"/>
      <c r="U180" s="216"/>
      <c r="V180" s="216"/>
      <c r="W180" s="216"/>
      <c r="X180" s="216"/>
      <c r="Y180" s="216"/>
      <c r="Z180" s="216"/>
      <c r="AA180" s="216"/>
      <c r="AB180" s="216"/>
      <c r="AC180" s="216"/>
      <c r="AD180" s="216"/>
      <c r="AE180" s="216"/>
      <c r="AF180" s="216"/>
      <c r="AG180" s="216"/>
    </row>
    <row r="181" spans="1:33" ht="112.5" customHeight="1">
      <c r="A181" s="267" t="s">
        <v>599</v>
      </c>
      <c r="B181" s="20" t="s">
        <v>36</v>
      </c>
      <c r="C181" s="21" t="s">
        <v>220</v>
      </c>
      <c r="D181" s="22"/>
      <c r="E181" s="21" t="s">
        <v>117</v>
      </c>
      <c r="F181" s="21"/>
      <c r="G181" s="21">
        <v>2</v>
      </c>
      <c r="H181" s="24">
        <v>29548</v>
      </c>
      <c r="I181" s="21" t="s">
        <v>608</v>
      </c>
      <c r="J181" s="173" t="s">
        <v>402</v>
      </c>
      <c r="K181" s="198">
        <v>4179.2</v>
      </c>
      <c r="L181" s="26">
        <f t="shared" si="27"/>
        <v>8358.4</v>
      </c>
      <c r="M181" s="116">
        <v>0</v>
      </c>
      <c r="N181" s="28">
        <f t="shared" si="29"/>
        <v>8358.4</v>
      </c>
      <c r="O181" s="29">
        <f t="shared" si="30"/>
        <v>4179.2</v>
      </c>
      <c r="P181" s="32" t="s">
        <v>126</v>
      </c>
      <c r="Q181" s="33"/>
      <c r="R181" s="33"/>
      <c r="S181" s="33"/>
      <c r="T181" s="33"/>
      <c r="U181" s="33"/>
      <c r="V181" s="33"/>
      <c r="W181" s="33"/>
      <c r="X181" s="33"/>
      <c r="Y181" s="33"/>
      <c r="Z181" s="33"/>
      <c r="AA181" s="33"/>
      <c r="AB181" s="33"/>
      <c r="AC181" s="33"/>
      <c r="AD181" s="33"/>
      <c r="AE181" s="33"/>
      <c r="AF181" s="33"/>
      <c r="AG181" s="33"/>
    </row>
    <row r="182" spans="1:33" ht="112.5" customHeight="1">
      <c r="A182" s="267" t="s">
        <v>599</v>
      </c>
      <c r="B182" s="20" t="s">
        <v>77</v>
      </c>
      <c r="C182" s="84"/>
      <c r="D182" s="85"/>
      <c r="E182" s="84" t="s">
        <v>93</v>
      </c>
      <c r="F182" s="84"/>
      <c r="G182" s="84">
        <v>2</v>
      </c>
      <c r="H182" s="87" t="s">
        <v>609</v>
      </c>
      <c r="I182" s="95" t="s">
        <v>610</v>
      </c>
      <c r="J182" s="173" t="s">
        <v>174</v>
      </c>
      <c r="K182" s="198">
        <v>7015.5</v>
      </c>
      <c r="L182" s="26">
        <f t="shared" si="27"/>
        <v>14031</v>
      </c>
      <c r="M182" s="116">
        <v>0</v>
      </c>
      <c r="N182" s="28">
        <f t="shared" si="29"/>
        <v>14031</v>
      </c>
      <c r="O182" s="29">
        <f t="shared" si="30"/>
        <v>7015.5</v>
      </c>
      <c r="P182" s="95"/>
      <c r="Q182" s="38"/>
      <c r="R182" s="38"/>
      <c r="S182" s="38"/>
      <c r="T182" s="38"/>
      <c r="U182" s="38"/>
      <c r="V182" s="38"/>
      <c r="W182" s="38"/>
      <c r="X182" s="38"/>
      <c r="Y182" s="38"/>
      <c r="Z182" s="38"/>
      <c r="AA182" s="38"/>
      <c r="AB182" s="38"/>
      <c r="AC182" s="38"/>
      <c r="AD182" s="38"/>
      <c r="AE182" s="38"/>
      <c r="AF182" s="38"/>
      <c r="AG182" s="38"/>
    </row>
    <row r="183" spans="1:33" ht="112.5" customHeight="1">
      <c r="A183" s="267" t="s">
        <v>599</v>
      </c>
      <c r="B183" s="20" t="s">
        <v>77</v>
      </c>
      <c r="C183" s="84"/>
      <c r="D183" s="85"/>
      <c r="E183" s="84" t="s">
        <v>93</v>
      </c>
      <c r="F183" s="84"/>
      <c r="G183" s="84">
        <v>1</v>
      </c>
      <c r="H183" s="87" t="s">
        <v>611</v>
      </c>
      <c r="I183" s="95" t="s">
        <v>612</v>
      </c>
      <c r="J183" s="173" t="s">
        <v>174</v>
      </c>
      <c r="K183" s="198">
        <v>14029</v>
      </c>
      <c r="L183" s="26">
        <f t="shared" si="27"/>
        <v>14029</v>
      </c>
      <c r="M183" s="116">
        <v>0</v>
      </c>
      <c r="N183" s="28">
        <f t="shared" si="29"/>
        <v>14029</v>
      </c>
      <c r="O183" s="29">
        <f t="shared" si="30"/>
        <v>14029</v>
      </c>
      <c r="P183" s="95"/>
      <c r="Q183" s="38"/>
      <c r="R183" s="38"/>
      <c r="S183" s="38"/>
      <c r="T183" s="38"/>
      <c r="U183" s="38"/>
      <c r="V183" s="38"/>
      <c r="W183" s="38"/>
      <c r="X183" s="38"/>
      <c r="Y183" s="38"/>
      <c r="Z183" s="38"/>
      <c r="AA183" s="38"/>
      <c r="AB183" s="38"/>
      <c r="AC183" s="38"/>
      <c r="AD183" s="38"/>
      <c r="AE183" s="38"/>
      <c r="AF183" s="38"/>
      <c r="AG183" s="38"/>
    </row>
    <row r="184" spans="1:33" ht="98.25" customHeight="1">
      <c r="A184" s="267" t="s">
        <v>599</v>
      </c>
      <c r="B184" s="205" t="s">
        <v>45</v>
      </c>
      <c r="C184" s="205"/>
      <c r="D184" s="206"/>
      <c r="E184" s="205" t="s">
        <v>306</v>
      </c>
      <c r="F184" s="268"/>
      <c r="G184" s="205">
        <v>2</v>
      </c>
      <c r="H184" s="208" t="s">
        <v>613</v>
      </c>
      <c r="I184" s="221" t="s">
        <v>614</v>
      </c>
      <c r="J184" s="145" t="s">
        <v>615</v>
      </c>
      <c r="K184" s="93">
        <v>4349</v>
      </c>
      <c r="L184" s="26">
        <f t="shared" si="27"/>
        <v>8698</v>
      </c>
      <c r="M184" s="116">
        <v>0</v>
      </c>
      <c r="N184" s="28">
        <f t="shared" si="29"/>
        <v>8698</v>
      </c>
      <c r="O184" s="29">
        <f t="shared" si="30"/>
        <v>4349</v>
      </c>
      <c r="P184" s="212"/>
      <c r="Q184" s="125"/>
      <c r="R184" s="125"/>
      <c r="S184" s="125"/>
      <c r="T184" s="125"/>
      <c r="U184" s="125"/>
      <c r="V184" s="125"/>
      <c r="W184" s="125"/>
      <c r="X184" s="125"/>
      <c r="Y184" s="125"/>
      <c r="Z184" s="125"/>
      <c r="AA184" s="125"/>
      <c r="AB184" s="125"/>
      <c r="AC184" s="125"/>
      <c r="AD184" s="125"/>
      <c r="AE184" s="125"/>
      <c r="AF184" s="125"/>
      <c r="AG184" s="125"/>
    </row>
    <row r="185" spans="1:33" ht="98.25" customHeight="1">
      <c r="A185" s="267" t="s">
        <v>599</v>
      </c>
      <c r="B185" s="205" t="s">
        <v>364</v>
      </c>
      <c r="C185" s="205"/>
      <c r="D185" s="206"/>
      <c r="E185" s="205" t="s">
        <v>313</v>
      </c>
      <c r="F185" s="268"/>
      <c r="G185" s="205">
        <v>1</v>
      </c>
      <c r="H185" s="208"/>
      <c r="I185" s="221" t="s">
        <v>616</v>
      </c>
      <c r="J185" s="145"/>
      <c r="K185" s="211">
        <v>1634.49</v>
      </c>
      <c r="L185" s="26">
        <f t="shared" si="27"/>
        <v>1634.49</v>
      </c>
      <c r="M185" s="116">
        <v>0</v>
      </c>
      <c r="N185" s="28">
        <f t="shared" si="29"/>
        <v>1634.49</v>
      </c>
      <c r="O185" s="29">
        <f t="shared" si="30"/>
        <v>1634.49</v>
      </c>
      <c r="P185" s="221" t="s">
        <v>617</v>
      </c>
      <c r="Q185" s="118"/>
      <c r="R185" s="118"/>
      <c r="S185" s="118"/>
      <c r="T185" s="118"/>
      <c r="U185" s="118"/>
      <c r="V185" s="118"/>
      <c r="W185" s="118"/>
      <c r="X185" s="118"/>
      <c r="Y185" s="118"/>
      <c r="Z185" s="118"/>
      <c r="AA185" s="118"/>
      <c r="AB185" s="118"/>
      <c r="AC185" s="118"/>
      <c r="AD185" s="118"/>
      <c r="AE185" s="118"/>
      <c r="AF185" s="118"/>
      <c r="AG185" s="118"/>
    </row>
    <row r="186" spans="1:33" ht="98.25" customHeight="1">
      <c r="A186" s="267" t="s">
        <v>599</v>
      </c>
      <c r="B186" s="205" t="s">
        <v>20</v>
      </c>
      <c r="C186" s="205"/>
      <c r="D186" s="206"/>
      <c r="E186" s="205" t="s">
        <v>313</v>
      </c>
      <c r="F186" s="268"/>
      <c r="G186" s="205">
        <v>1</v>
      </c>
      <c r="H186" s="208">
        <v>36507353</v>
      </c>
      <c r="I186" s="221" t="s">
        <v>618</v>
      </c>
      <c r="J186" s="145" t="s">
        <v>485</v>
      </c>
      <c r="K186" s="211">
        <v>1634.49</v>
      </c>
      <c r="L186" s="26">
        <f t="shared" si="27"/>
        <v>1634.49</v>
      </c>
      <c r="M186" s="116">
        <v>0</v>
      </c>
      <c r="N186" s="28">
        <f t="shared" si="29"/>
        <v>1634.49</v>
      </c>
      <c r="O186" s="29">
        <f t="shared" si="30"/>
        <v>1634.49</v>
      </c>
      <c r="P186" s="221"/>
      <c r="Q186" s="118"/>
      <c r="R186" s="118"/>
      <c r="S186" s="118"/>
      <c r="T186" s="118"/>
      <c r="U186" s="118"/>
      <c r="V186" s="118"/>
      <c r="W186" s="118"/>
      <c r="X186" s="118"/>
      <c r="Y186" s="118"/>
      <c r="Z186" s="118"/>
      <c r="AA186" s="118"/>
      <c r="AB186" s="118"/>
      <c r="AC186" s="118"/>
      <c r="AD186" s="118"/>
      <c r="AE186" s="118"/>
      <c r="AF186" s="118"/>
      <c r="AG186" s="118"/>
    </row>
    <row r="187" spans="1:33" ht="98.25" customHeight="1">
      <c r="A187" s="267" t="s">
        <v>599</v>
      </c>
      <c r="B187" s="205" t="s">
        <v>27</v>
      </c>
      <c r="C187" s="205"/>
      <c r="D187" s="206"/>
      <c r="E187" s="205" t="s">
        <v>619</v>
      </c>
      <c r="F187" s="268"/>
      <c r="G187" s="205">
        <v>1</v>
      </c>
      <c r="H187" s="208">
        <v>18505</v>
      </c>
      <c r="I187" s="221" t="s">
        <v>620</v>
      </c>
      <c r="J187" s="145" t="s">
        <v>621</v>
      </c>
      <c r="K187" s="211">
        <v>1422.22</v>
      </c>
      <c r="L187" s="26">
        <f t="shared" si="27"/>
        <v>1422.22</v>
      </c>
      <c r="M187" s="116">
        <v>0</v>
      </c>
      <c r="N187" s="28">
        <f t="shared" si="29"/>
        <v>1422.22</v>
      </c>
      <c r="O187" s="29">
        <f t="shared" si="30"/>
        <v>1422.22</v>
      </c>
      <c r="P187" s="221"/>
      <c r="Q187" s="118"/>
      <c r="R187" s="118"/>
      <c r="S187" s="118"/>
      <c r="T187" s="118"/>
      <c r="U187" s="118"/>
      <c r="V187" s="118"/>
      <c r="W187" s="118"/>
      <c r="X187" s="118"/>
      <c r="Y187" s="118"/>
      <c r="Z187" s="118"/>
      <c r="AA187" s="118"/>
      <c r="AB187" s="118"/>
      <c r="AC187" s="118"/>
      <c r="AD187" s="118"/>
      <c r="AE187" s="118"/>
      <c r="AF187" s="118"/>
      <c r="AG187" s="118"/>
    </row>
    <row r="188" spans="1:33" ht="98.25" customHeight="1">
      <c r="A188" s="267" t="s">
        <v>599</v>
      </c>
      <c r="B188" s="205"/>
      <c r="C188" s="205"/>
      <c r="D188" s="205" t="s">
        <v>622</v>
      </c>
      <c r="E188" s="205" t="s">
        <v>189</v>
      </c>
      <c r="F188" s="268"/>
      <c r="G188" s="205">
        <v>1</v>
      </c>
      <c r="H188" s="208"/>
      <c r="I188" s="221" t="s">
        <v>623</v>
      </c>
      <c r="J188" s="145" t="s">
        <v>624</v>
      </c>
      <c r="K188" s="211">
        <v>8787.6</v>
      </c>
      <c r="L188" s="26">
        <f t="shared" ref="L188:L191" si="31">G188*K188</f>
        <v>8787.6</v>
      </c>
      <c r="M188" s="116">
        <v>0.5</v>
      </c>
      <c r="N188" s="28">
        <f t="shared" si="29"/>
        <v>4393.8</v>
      </c>
      <c r="O188" s="29">
        <f t="shared" ref="O188:O191" si="32">K188-(K188*M188)</f>
        <v>4393.8</v>
      </c>
      <c r="P188" s="221"/>
      <c r="Q188" s="118"/>
      <c r="R188" s="118"/>
      <c r="S188" s="118"/>
      <c r="T188" s="118"/>
      <c r="U188" s="118"/>
      <c r="V188" s="118"/>
      <c r="W188" s="118"/>
      <c r="X188" s="118"/>
      <c r="Y188" s="118"/>
      <c r="Z188" s="118"/>
      <c r="AA188" s="118"/>
      <c r="AB188" s="118"/>
      <c r="AC188" s="118"/>
      <c r="AD188" s="118"/>
      <c r="AE188" s="118"/>
      <c r="AF188" s="118"/>
      <c r="AG188" s="118"/>
    </row>
    <row r="189" spans="1:33" ht="98.25" customHeight="1">
      <c r="A189" s="267" t="s">
        <v>599</v>
      </c>
      <c r="B189" s="205"/>
      <c r="C189" s="205"/>
      <c r="D189" s="205" t="s">
        <v>625</v>
      </c>
      <c r="E189" s="205" t="s">
        <v>189</v>
      </c>
      <c r="F189" s="268"/>
      <c r="G189" s="205">
        <v>1</v>
      </c>
      <c r="H189" s="208"/>
      <c r="I189" s="221" t="s">
        <v>626</v>
      </c>
      <c r="J189" s="145" t="s">
        <v>624</v>
      </c>
      <c r="K189" s="211">
        <v>8787.6</v>
      </c>
      <c r="L189" s="26">
        <f t="shared" si="31"/>
        <v>8787.6</v>
      </c>
      <c r="M189" s="116">
        <v>0.5</v>
      </c>
      <c r="N189" s="28">
        <f t="shared" si="29"/>
        <v>4393.8</v>
      </c>
      <c r="O189" s="29">
        <f t="shared" si="32"/>
        <v>4393.8</v>
      </c>
      <c r="P189" s="221"/>
      <c r="Q189" s="118"/>
      <c r="R189" s="118"/>
      <c r="S189" s="118"/>
      <c r="T189" s="118"/>
      <c r="U189" s="118"/>
      <c r="V189" s="118"/>
      <c r="W189" s="118"/>
      <c r="X189" s="118"/>
      <c r="Y189" s="118"/>
      <c r="Z189" s="118"/>
      <c r="AA189" s="118"/>
      <c r="AB189" s="118"/>
      <c r="AC189" s="118"/>
      <c r="AD189" s="118"/>
      <c r="AE189" s="118"/>
      <c r="AF189" s="118"/>
      <c r="AG189" s="118"/>
    </row>
    <row r="190" spans="1:33" ht="98.25" customHeight="1">
      <c r="A190" s="267" t="s">
        <v>599</v>
      </c>
      <c r="B190" s="205"/>
      <c r="C190" s="205"/>
      <c r="D190" s="205" t="s">
        <v>627</v>
      </c>
      <c r="E190" s="205" t="s">
        <v>189</v>
      </c>
      <c r="F190" s="268"/>
      <c r="G190" s="205">
        <v>1</v>
      </c>
      <c r="H190" s="208"/>
      <c r="I190" s="221" t="s">
        <v>628</v>
      </c>
      <c r="J190" s="145" t="s">
        <v>624</v>
      </c>
      <c r="K190" s="211">
        <v>8787.6</v>
      </c>
      <c r="L190" s="26">
        <f t="shared" si="31"/>
        <v>8787.6</v>
      </c>
      <c r="M190" s="116">
        <v>0.5</v>
      </c>
      <c r="N190" s="28">
        <f t="shared" si="29"/>
        <v>4393.8</v>
      </c>
      <c r="O190" s="29">
        <f t="shared" si="32"/>
        <v>4393.8</v>
      </c>
      <c r="P190" s="221"/>
      <c r="Q190" s="118"/>
      <c r="R190" s="118"/>
      <c r="S190" s="118"/>
      <c r="T190" s="118"/>
      <c r="U190" s="118"/>
      <c r="V190" s="118"/>
      <c r="W190" s="118"/>
      <c r="X190" s="118"/>
      <c r="Y190" s="118"/>
      <c r="Z190" s="118"/>
      <c r="AA190" s="118"/>
      <c r="AB190" s="118"/>
      <c r="AC190" s="118"/>
      <c r="AD190" s="118"/>
      <c r="AE190" s="118"/>
      <c r="AF190" s="118"/>
      <c r="AG190" s="118"/>
    </row>
    <row r="191" spans="1:33" ht="98.25" customHeight="1">
      <c r="A191" s="267" t="s">
        <v>599</v>
      </c>
      <c r="B191" s="205"/>
      <c r="C191" s="205"/>
      <c r="D191" s="205" t="s">
        <v>629</v>
      </c>
      <c r="E191" s="205" t="s">
        <v>189</v>
      </c>
      <c r="F191" s="268"/>
      <c r="G191" s="205">
        <v>1</v>
      </c>
      <c r="H191" s="208"/>
      <c r="I191" s="221" t="s">
        <v>630</v>
      </c>
      <c r="J191" s="145" t="s">
        <v>624</v>
      </c>
      <c r="K191" s="211">
        <v>8787.6</v>
      </c>
      <c r="L191" s="26">
        <f t="shared" si="31"/>
        <v>8787.6</v>
      </c>
      <c r="M191" s="116">
        <v>0.5</v>
      </c>
      <c r="N191" s="28">
        <f t="shared" si="29"/>
        <v>4393.8</v>
      </c>
      <c r="O191" s="29">
        <f t="shared" si="32"/>
        <v>4393.8</v>
      </c>
      <c r="P191" s="221"/>
      <c r="Q191" s="118"/>
      <c r="R191" s="118"/>
      <c r="S191" s="118"/>
      <c r="T191" s="118"/>
      <c r="U191" s="118"/>
      <c r="V191" s="118"/>
      <c r="W191" s="118"/>
      <c r="X191" s="118"/>
      <c r="Y191" s="118"/>
      <c r="Z191" s="118"/>
      <c r="AA191" s="118"/>
      <c r="AB191" s="118"/>
      <c r="AC191" s="118"/>
      <c r="AD191" s="118"/>
      <c r="AE191" s="118"/>
      <c r="AF191" s="118"/>
      <c r="AG191" s="118"/>
    </row>
    <row r="192" spans="1:33" ht="98.25" customHeight="1">
      <c r="A192" s="269" t="s">
        <v>631</v>
      </c>
      <c r="B192" s="20" t="s">
        <v>77</v>
      </c>
      <c r="C192" s="205"/>
      <c r="D192" s="206"/>
      <c r="E192" s="205" t="s">
        <v>99</v>
      </c>
      <c r="F192" s="268"/>
      <c r="G192" s="205">
        <v>1</v>
      </c>
      <c r="H192" s="270" t="s">
        <v>632</v>
      </c>
      <c r="I192" s="205" t="s">
        <v>633</v>
      </c>
      <c r="J192" s="271" t="s">
        <v>634</v>
      </c>
      <c r="K192" s="93">
        <v>5967</v>
      </c>
      <c r="L192" s="26">
        <f t="shared" ref="L192:L232" si="33">K192*G192</f>
        <v>5967</v>
      </c>
      <c r="M192" s="116">
        <v>0</v>
      </c>
      <c r="N192" s="28">
        <f t="shared" si="29"/>
        <v>5967</v>
      </c>
      <c r="O192" s="29">
        <f t="shared" ref="O192:O236" si="34">N192/G192</f>
        <v>5967</v>
      </c>
      <c r="P192" s="212"/>
      <c r="Q192" s="125"/>
      <c r="R192" s="125"/>
      <c r="S192" s="125"/>
      <c r="T192" s="125"/>
      <c r="U192" s="125"/>
      <c r="V192" s="125"/>
      <c r="W192" s="125"/>
      <c r="X192" s="125"/>
      <c r="Y192" s="125"/>
      <c r="Z192" s="125"/>
      <c r="AA192" s="125"/>
      <c r="AB192" s="125"/>
      <c r="AC192" s="125"/>
      <c r="AD192" s="125"/>
      <c r="AE192" s="125"/>
      <c r="AF192" s="125"/>
      <c r="AG192" s="125"/>
    </row>
    <row r="193" spans="1:33" ht="98.25" customHeight="1">
      <c r="A193" s="269" t="s">
        <v>635</v>
      </c>
      <c r="B193" s="20" t="s">
        <v>77</v>
      </c>
      <c r="C193" s="205"/>
      <c r="D193" s="206"/>
      <c r="E193" s="221" t="s">
        <v>99</v>
      </c>
      <c r="F193" s="268"/>
      <c r="G193" s="205">
        <v>1</v>
      </c>
      <c r="H193" s="270" t="s">
        <v>636</v>
      </c>
      <c r="I193" s="205" t="s">
        <v>637</v>
      </c>
      <c r="J193" s="271" t="s">
        <v>634</v>
      </c>
      <c r="K193" s="93">
        <v>6727</v>
      </c>
      <c r="L193" s="26">
        <f t="shared" si="33"/>
        <v>6727</v>
      </c>
      <c r="M193" s="116">
        <v>0</v>
      </c>
      <c r="N193" s="28">
        <f t="shared" si="29"/>
        <v>6727</v>
      </c>
      <c r="O193" s="29">
        <f t="shared" si="34"/>
        <v>6727</v>
      </c>
      <c r="P193" s="212"/>
      <c r="Q193" s="125"/>
      <c r="R193" s="125"/>
      <c r="S193" s="125"/>
      <c r="T193" s="125"/>
      <c r="U193" s="125"/>
      <c r="V193" s="125"/>
      <c r="W193" s="125"/>
      <c r="X193" s="125"/>
      <c r="Y193" s="125"/>
      <c r="Z193" s="125"/>
      <c r="AA193" s="125"/>
      <c r="AB193" s="125"/>
      <c r="AC193" s="125"/>
      <c r="AD193" s="125"/>
      <c r="AE193" s="125"/>
      <c r="AF193" s="125"/>
      <c r="AG193" s="125"/>
    </row>
    <row r="194" spans="1:33" ht="98.25" customHeight="1">
      <c r="A194" s="269" t="s">
        <v>638</v>
      </c>
      <c r="B194" s="20" t="s">
        <v>45</v>
      </c>
      <c r="C194" s="205" t="s">
        <v>220</v>
      </c>
      <c r="D194" s="206" t="s">
        <v>113</v>
      </c>
      <c r="E194" s="206" t="s">
        <v>355</v>
      </c>
      <c r="F194" s="268"/>
      <c r="G194" s="206">
        <v>1</v>
      </c>
      <c r="H194" s="208">
        <v>29510</v>
      </c>
      <c r="I194" s="205" t="s">
        <v>639</v>
      </c>
      <c r="J194" s="145" t="s">
        <v>395</v>
      </c>
      <c r="K194" s="93">
        <v>3642.43</v>
      </c>
      <c r="L194" s="26">
        <f t="shared" si="33"/>
        <v>3642.43</v>
      </c>
      <c r="M194" s="94">
        <v>0</v>
      </c>
      <c r="N194" s="28">
        <f t="shared" si="29"/>
        <v>3642.43</v>
      </c>
      <c r="O194" s="29">
        <f t="shared" si="34"/>
        <v>3642.43</v>
      </c>
      <c r="P194" s="212"/>
      <c r="Q194" s="125"/>
      <c r="R194" s="125"/>
      <c r="S194" s="125"/>
      <c r="T194" s="125"/>
      <c r="U194" s="125"/>
      <c r="V194" s="125"/>
      <c r="W194" s="125"/>
      <c r="X194" s="125"/>
      <c r="Y194" s="125"/>
      <c r="Z194" s="125"/>
      <c r="AA194" s="125"/>
      <c r="AB194" s="125"/>
      <c r="AC194" s="125"/>
      <c r="AD194" s="125"/>
      <c r="AE194" s="125"/>
      <c r="AF194" s="125"/>
      <c r="AG194" s="125"/>
    </row>
    <row r="195" spans="1:33" ht="98.25" customHeight="1">
      <c r="A195" s="269" t="s">
        <v>638</v>
      </c>
      <c r="B195" s="205" t="s">
        <v>491</v>
      </c>
      <c r="C195" s="205" t="s">
        <v>220</v>
      </c>
      <c r="D195" s="206" t="s">
        <v>113</v>
      </c>
      <c r="E195" s="206" t="s">
        <v>355</v>
      </c>
      <c r="F195" s="272"/>
      <c r="G195" s="206">
        <v>1</v>
      </c>
      <c r="H195" s="208">
        <v>29513</v>
      </c>
      <c r="I195" s="205" t="s">
        <v>640</v>
      </c>
      <c r="J195" s="145" t="s">
        <v>395</v>
      </c>
      <c r="K195" s="93">
        <v>4667.2299999999996</v>
      </c>
      <c r="L195" s="26">
        <f t="shared" si="33"/>
        <v>4667.2299999999996</v>
      </c>
      <c r="M195" s="94">
        <v>0</v>
      </c>
      <c r="N195" s="28">
        <f t="shared" si="29"/>
        <v>4667.2299999999996</v>
      </c>
      <c r="O195" s="29">
        <f t="shared" si="34"/>
        <v>4667.2299999999996</v>
      </c>
      <c r="P195" s="32" t="s">
        <v>162</v>
      </c>
      <c r="Q195" s="33"/>
      <c r="R195" s="33"/>
      <c r="S195" s="33"/>
      <c r="T195" s="33"/>
      <c r="U195" s="33"/>
      <c r="V195" s="33"/>
      <c r="W195" s="33"/>
      <c r="X195" s="33"/>
      <c r="Y195" s="33"/>
      <c r="Z195" s="33"/>
      <c r="AA195" s="33"/>
      <c r="AB195" s="33"/>
      <c r="AC195" s="33"/>
      <c r="AD195" s="33"/>
      <c r="AE195" s="33"/>
      <c r="AF195" s="33"/>
      <c r="AG195" s="33"/>
    </row>
    <row r="196" spans="1:33" ht="98.25" customHeight="1">
      <c r="A196" s="269" t="s">
        <v>638</v>
      </c>
      <c r="B196" s="20" t="s">
        <v>36</v>
      </c>
      <c r="C196" s="205" t="s">
        <v>234</v>
      </c>
      <c r="D196" s="206" t="s">
        <v>113</v>
      </c>
      <c r="E196" s="206" t="s">
        <v>355</v>
      </c>
      <c r="F196" s="268"/>
      <c r="G196" s="206">
        <v>1</v>
      </c>
      <c r="H196" s="208">
        <v>29511</v>
      </c>
      <c r="I196" s="205" t="s">
        <v>641</v>
      </c>
      <c r="J196" s="145" t="s">
        <v>395</v>
      </c>
      <c r="K196" s="93">
        <v>7814.83</v>
      </c>
      <c r="L196" s="26">
        <f t="shared" si="33"/>
        <v>7814.83</v>
      </c>
      <c r="M196" s="94">
        <v>0</v>
      </c>
      <c r="N196" s="28">
        <f t="shared" si="29"/>
        <v>7814.83</v>
      </c>
      <c r="O196" s="29">
        <f t="shared" si="34"/>
        <v>7814.83</v>
      </c>
      <c r="P196" s="212"/>
      <c r="Q196" s="125"/>
      <c r="R196" s="125"/>
      <c r="S196" s="125"/>
      <c r="T196" s="125"/>
      <c r="U196" s="125"/>
      <c r="V196" s="125"/>
      <c r="W196" s="125"/>
      <c r="X196" s="125"/>
      <c r="Y196" s="125"/>
      <c r="Z196" s="125"/>
      <c r="AA196" s="125"/>
      <c r="AB196" s="125"/>
      <c r="AC196" s="125"/>
      <c r="AD196" s="125"/>
      <c r="AE196" s="125"/>
      <c r="AF196" s="125"/>
      <c r="AG196" s="125"/>
    </row>
    <row r="197" spans="1:33" ht="98.25" customHeight="1">
      <c r="A197" s="269" t="s">
        <v>638</v>
      </c>
      <c r="B197" s="20" t="s">
        <v>27</v>
      </c>
      <c r="C197" s="21" t="s">
        <v>220</v>
      </c>
      <c r="D197" s="22" t="s">
        <v>642</v>
      </c>
      <c r="E197" s="21" t="s">
        <v>355</v>
      </c>
      <c r="F197" s="23"/>
      <c r="G197" s="21">
        <v>1</v>
      </c>
      <c r="H197" s="24">
        <v>29542</v>
      </c>
      <c r="I197" s="21" t="s">
        <v>643</v>
      </c>
      <c r="J197" s="173" t="s">
        <v>644</v>
      </c>
      <c r="K197" s="130">
        <v>3971.83</v>
      </c>
      <c r="L197" s="26">
        <f t="shared" si="33"/>
        <v>3971.83</v>
      </c>
      <c r="M197" s="116">
        <v>0.4</v>
      </c>
      <c r="N197" s="28">
        <f t="shared" si="29"/>
        <v>2383.098</v>
      </c>
      <c r="O197" s="29">
        <f t="shared" si="34"/>
        <v>2383.098</v>
      </c>
      <c r="P197" s="159"/>
      <c r="Q197" s="160"/>
      <c r="R197" s="160"/>
      <c r="S197" s="160"/>
      <c r="T197" s="160"/>
      <c r="U197" s="160"/>
      <c r="V197" s="160"/>
      <c r="W197" s="160"/>
      <c r="X197" s="160"/>
      <c r="Y197" s="160"/>
      <c r="Z197" s="160"/>
      <c r="AA197" s="160"/>
      <c r="AB197" s="160"/>
      <c r="AC197" s="160"/>
      <c r="AD197" s="160"/>
      <c r="AE197" s="160"/>
      <c r="AF197" s="160"/>
      <c r="AG197" s="160"/>
    </row>
    <row r="198" spans="1:33" ht="98.25" customHeight="1">
      <c r="A198" s="269" t="s">
        <v>645</v>
      </c>
      <c r="B198" s="20" t="s">
        <v>77</v>
      </c>
      <c r="C198" s="21"/>
      <c r="D198" s="22"/>
      <c r="E198" s="21" t="s">
        <v>355</v>
      </c>
      <c r="F198" s="23"/>
      <c r="G198" s="21">
        <v>1</v>
      </c>
      <c r="H198" s="24">
        <v>751</v>
      </c>
      <c r="I198" s="37" t="s">
        <v>646</v>
      </c>
      <c r="J198" s="173" t="s">
        <v>647</v>
      </c>
      <c r="K198" s="130">
        <v>3788.83</v>
      </c>
      <c r="L198" s="26">
        <f t="shared" si="33"/>
        <v>3788.83</v>
      </c>
      <c r="M198" s="116">
        <v>0</v>
      </c>
      <c r="N198" s="28">
        <f t="shared" si="29"/>
        <v>3788.83</v>
      </c>
      <c r="O198" s="29">
        <f t="shared" si="34"/>
        <v>3788.83</v>
      </c>
      <c r="P198" s="159"/>
      <c r="Q198" s="160"/>
      <c r="R198" s="160"/>
      <c r="S198" s="160"/>
      <c r="T198" s="160"/>
      <c r="U198" s="160"/>
      <c r="V198" s="160"/>
      <c r="W198" s="160"/>
      <c r="X198" s="160"/>
      <c r="Y198" s="160"/>
      <c r="Z198" s="160"/>
      <c r="AA198" s="160"/>
      <c r="AB198" s="160"/>
      <c r="AC198" s="160"/>
      <c r="AD198" s="160"/>
      <c r="AE198" s="160"/>
      <c r="AF198" s="160"/>
      <c r="AG198" s="160"/>
    </row>
    <row r="199" spans="1:33" ht="98.25" customHeight="1">
      <c r="A199" s="269" t="s">
        <v>645</v>
      </c>
      <c r="B199" s="20" t="s">
        <v>77</v>
      </c>
      <c r="C199" s="21"/>
      <c r="D199" s="22"/>
      <c r="E199" s="21" t="s">
        <v>355</v>
      </c>
      <c r="F199" s="23"/>
      <c r="G199" s="21">
        <v>1</v>
      </c>
      <c r="H199" s="24">
        <v>753</v>
      </c>
      <c r="I199" s="37" t="s">
        <v>648</v>
      </c>
      <c r="J199" s="173" t="s">
        <v>647</v>
      </c>
      <c r="K199" s="130">
        <v>3752.23</v>
      </c>
      <c r="L199" s="26">
        <f t="shared" si="33"/>
        <v>3752.23</v>
      </c>
      <c r="M199" s="116">
        <v>0</v>
      </c>
      <c r="N199" s="28">
        <f t="shared" si="29"/>
        <v>3752.23</v>
      </c>
      <c r="O199" s="29">
        <f t="shared" si="34"/>
        <v>3752.23</v>
      </c>
      <c r="P199" s="159"/>
      <c r="Q199" s="160"/>
      <c r="R199" s="160"/>
      <c r="S199" s="160"/>
      <c r="T199" s="160"/>
      <c r="U199" s="160"/>
      <c r="V199" s="160"/>
      <c r="W199" s="160"/>
      <c r="X199" s="160"/>
      <c r="Y199" s="160"/>
      <c r="Z199" s="160"/>
      <c r="AA199" s="160"/>
      <c r="AB199" s="160"/>
      <c r="AC199" s="160"/>
      <c r="AD199" s="160"/>
      <c r="AE199" s="160"/>
      <c r="AF199" s="160"/>
      <c r="AG199" s="160"/>
    </row>
    <row r="200" spans="1:33" ht="112.5" customHeight="1">
      <c r="A200" s="204" t="s">
        <v>638</v>
      </c>
      <c r="B200" s="20" t="s">
        <v>77</v>
      </c>
      <c r="C200" s="113" t="s">
        <v>241</v>
      </c>
      <c r="D200" s="113" t="s">
        <v>649</v>
      </c>
      <c r="E200" s="113" t="s">
        <v>650</v>
      </c>
      <c r="F200" s="23"/>
      <c r="G200" s="113">
        <v>1</v>
      </c>
      <c r="H200" s="114">
        <v>28859</v>
      </c>
      <c r="I200" s="122" t="s">
        <v>651</v>
      </c>
      <c r="J200" s="273" t="s">
        <v>132</v>
      </c>
      <c r="K200" s="90">
        <v>15142.68</v>
      </c>
      <c r="L200" s="26">
        <f t="shared" si="33"/>
        <v>15142.68</v>
      </c>
      <c r="M200" s="27">
        <v>0</v>
      </c>
      <c r="N200" s="28">
        <f t="shared" si="29"/>
        <v>15142.68</v>
      </c>
      <c r="O200" s="29">
        <f t="shared" si="34"/>
        <v>15142.68</v>
      </c>
      <c r="P200" s="32" t="s">
        <v>403</v>
      </c>
      <c r="Q200" s="33"/>
      <c r="R200" s="33"/>
      <c r="S200" s="33"/>
      <c r="T200" s="33"/>
      <c r="U200" s="33"/>
      <c r="V200" s="33"/>
      <c r="W200" s="33"/>
      <c r="X200" s="33"/>
      <c r="Y200" s="33"/>
      <c r="Z200" s="33"/>
      <c r="AA200" s="33"/>
      <c r="AB200" s="33"/>
      <c r="AC200" s="33"/>
      <c r="AD200" s="33"/>
      <c r="AE200" s="33"/>
      <c r="AF200" s="33"/>
      <c r="AG200" s="33"/>
    </row>
    <row r="201" spans="1:33" ht="112.5" customHeight="1">
      <c r="A201" s="274" t="s">
        <v>638</v>
      </c>
      <c r="B201" s="20" t="s">
        <v>77</v>
      </c>
      <c r="C201" s="113" t="s">
        <v>241</v>
      </c>
      <c r="D201" s="275" t="s">
        <v>652</v>
      </c>
      <c r="E201" s="120" t="s">
        <v>579</v>
      </c>
      <c r="F201" s="23"/>
      <c r="G201" s="120">
        <v>1</v>
      </c>
      <c r="H201" s="121">
        <v>28879</v>
      </c>
      <c r="I201" s="122" t="s">
        <v>653</v>
      </c>
      <c r="J201" s="276" t="s">
        <v>132</v>
      </c>
      <c r="K201" s="90">
        <v>14836.86</v>
      </c>
      <c r="L201" s="26">
        <f t="shared" si="33"/>
        <v>14836.86</v>
      </c>
      <c r="M201" s="161">
        <v>0</v>
      </c>
      <c r="N201" s="28">
        <f t="shared" si="29"/>
        <v>14836.86</v>
      </c>
      <c r="O201" s="29">
        <f t="shared" si="34"/>
        <v>14836.86</v>
      </c>
      <c r="P201" s="117"/>
      <c r="Q201" s="118"/>
      <c r="R201" s="118"/>
      <c r="S201" s="118"/>
      <c r="T201" s="118"/>
      <c r="U201" s="118"/>
      <c r="V201" s="118"/>
      <c r="W201" s="118"/>
      <c r="X201" s="118"/>
      <c r="Y201" s="118"/>
      <c r="Z201" s="118"/>
      <c r="AA201" s="118"/>
      <c r="AB201" s="118"/>
      <c r="AC201" s="118"/>
      <c r="AD201" s="118"/>
      <c r="AE201" s="118"/>
      <c r="AF201" s="118"/>
      <c r="AG201" s="118"/>
    </row>
    <row r="202" spans="1:33" ht="112.5" customHeight="1">
      <c r="A202" s="269" t="s">
        <v>638</v>
      </c>
      <c r="B202" s="20" t="s">
        <v>45</v>
      </c>
      <c r="C202" s="21" t="s">
        <v>234</v>
      </c>
      <c r="D202" s="22" t="s">
        <v>654</v>
      </c>
      <c r="E202" s="21" t="s">
        <v>355</v>
      </c>
      <c r="F202" s="23"/>
      <c r="G202" s="21">
        <v>1</v>
      </c>
      <c r="H202" s="24">
        <v>29199</v>
      </c>
      <c r="I202" s="21" t="s">
        <v>655</v>
      </c>
      <c r="J202" s="173" t="s">
        <v>644</v>
      </c>
      <c r="K202" s="130">
        <v>6350.83</v>
      </c>
      <c r="L202" s="26">
        <f t="shared" si="33"/>
        <v>6350.83</v>
      </c>
      <c r="M202" s="161">
        <v>0</v>
      </c>
      <c r="N202" s="28">
        <f t="shared" si="29"/>
        <v>6350.83</v>
      </c>
      <c r="O202" s="29">
        <f t="shared" si="34"/>
        <v>6350.83</v>
      </c>
      <c r="P202" s="159"/>
      <c r="Q202" s="160"/>
      <c r="R202" s="160"/>
      <c r="S202" s="160"/>
      <c r="T202" s="160"/>
      <c r="U202" s="160"/>
      <c r="V202" s="160"/>
      <c r="W202" s="160"/>
      <c r="X202" s="160"/>
      <c r="Y202" s="160"/>
      <c r="Z202" s="160"/>
      <c r="AA202" s="160"/>
      <c r="AB202" s="160"/>
      <c r="AC202" s="160"/>
      <c r="AD202" s="160"/>
      <c r="AE202" s="160"/>
      <c r="AF202" s="160"/>
      <c r="AG202" s="160"/>
    </row>
    <row r="203" spans="1:33" ht="112.5" customHeight="1">
      <c r="A203" s="269" t="s">
        <v>638</v>
      </c>
      <c r="B203" s="20" t="s">
        <v>36</v>
      </c>
      <c r="C203" s="21" t="s">
        <v>220</v>
      </c>
      <c r="D203" s="22" t="s">
        <v>656</v>
      </c>
      <c r="E203" s="21" t="s">
        <v>355</v>
      </c>
      <c r="F203" s="23"/>
      <c r="G203" s="21">
        <v>1</v>
      </c>
      <c r="H203" s="24">
        <v>29200</v>
      </c>
      <c r="I203" s="21" t="s">
        <v>657</v>
      </c>
      <c r="J203" s="173" t="s">
        <v>644</v>
      </c>
      <c r="K203" s="130">
        <v>5472.43</v>
      </c>
      <c r="L203" s="26">
        <f t="shared" si="33"/>
        <v>5472.43</v>
      </c>
      <c r="M203" s="161">
        <v>0</v>
      </c>
      <c r="N203" s="28">
        <f t="shared" si="29"/>
        <v>5472.43</v>
      </c>
      <c r="O203" s="29">
        <f t="shared" si="34"/>
        <v>5472.43</v>
      </c>
      <c r="P203" s="159"/>
      <c r="Q203" s="160"/>
      <c r="R203" s="160"/>
      <c r="S203" s="160"/>
      <c r="T203" s="160"/>
      <c r="U203" s="160"/>
      <c r="V203" s="160"/>
      <c r="W203" s="160"/>
      <c r="X203" s="160"/>
      <c r="Y203" s="160"/>
      <c r="Z203" s="160"/>
      <c r="AA203" s="160"/>
      <c r="AB203" s="160"/>
      <c r="AC203" s="160"/>
      <c r="AD203" s="160"/>
      <c r="AE203" s="160"/>
      <c r="AF203" s="160"/>
      <c r="AG203" s="160"/>
    </row>
    <row r="204" spans="1:33" ht="112.5" customHeight="1">
      <c r="A204" s="269" t="s">
        <v>638</v>
      </c>
      <c r="B204" s="20" t="s">
        <v>27</v>
      </c>
      <c r="C204" s="21" t="s">
        <v>234</v>
      </c>
      <c r="D204" s="22" t="s">
        <v>658</v>
      </c>
      <c r="E204" s="21" t="s">
        <v>344</v>
      </c>
      <c r="F204" s="23"/>
      <c r="G204" s="21">
        <v>1</v>
      </c>
      <c r="H204" s="24">
        <v>28462</v>
      </c>
      <c r="I204" s="21" t="s">
        <v>659</v>
      </c>
      <c r="J204" s="145" t="s">
        <v>524</v>
      </c>
      <c r="K204" s="36">
        <v>5446</v>
      </c>
      <c r="L204" s="26">
        <f t="shared" si="33"/>
        <v>5446</v>
      </c>
      <c r="M204" s="161">
        <v>0.5</v>
      </c>
      <c r="N204" s="28">
        <f t="shared" si="29"/>
        <v>2723</v>
      </c>
      <c r="O204" s="29">
        <f t="shared" si="34"/>
        <v>2723</v>
      </c>
      <c r="P204" s="30"/>
      <c r="Q204" s="31"/>
      <c r="R204" s="31"/>
      <c r="S204" s="31"/>
      <c r="T204" s="31"/>
      <c r="U204" s="31"/>
      <c r="V204" s="31"/>
      <c r="W204" s="31"/>
      <c r="X204" s="31"/>
      <c r="Y204" s="31"/>
      <c r="Z204" s="31"/>
      <c r="AA204" s="31"/>
      <c r="AB204" s="31"/>
      <c r="AC204" s="31"/>
      <c r="AD204" s="31"/>
      <c r="AE204" s="31"/>
      <c r="AF204" s="31"/>
      <c r="AG204" s="31"/>
    </row>
    <row r="205" spans="1:33" ht="112.5" customHeight="1">
      <c r="A205" s="269" t="s">
        <v>638</v>
      </c>
      <c r="B205" s="20" t="s">
        <v>77</v>
      </c>
      <c r="C205" s="21" t="s">
        <v>234</v>
      </c>
      <c r="D205" s="277" t="s">
        <v>660</v>
      </c>
      <c r="E205" s="277" t="s">
        <v>150</v>
      </c>
      <c r="F205" s="143"/>
      <c r="G205" s="277">
        <v>1</v>
      </c>
      <c r="H205" s="278">
        <v>28923</v>
      </c>
      <c r="I205" s="279" t="s">
        <v>661</v>
      </c>
      <c r="J205" s="276" t="s">
        <v>152</v>
      </c>
      <c r="K205" s="280">
        <v>7152.71</v>
      </c>
      <c r="L205" s="26">
        <f t="shared" si="33"/>
        <v>7152.71</v>
      </c>
      <c r="M205" s="161">
        <v>0</v>
      </c>
      <c r="N205" s="28">
        <f t="shared" si="29"/>
        <v>7152.71</v>
      </c>
      <c r="O205" s="29">
        <f t="shared" si="34"/>
        <v>7152.71</v>
      </c>
      <c r="P205" s="281" t="s">
        <v>138</v>
      </c>
      <c r="Q205" s="282"/>
      <c r="R205" s="282"/>
      <c r="S205" s="282"/>
      <c r="T205" s="282"/>
      <c r="U205" s="282"/>
      <c r="V205" s="282"/>
      <c r="W205" s="282"/>
      <c r="X205" s="282"/>
      <c r="Y205" s="282"/>
      <c r="Z205" s="282"/>
      <c r="AA205" s="282"/>
      <c r="AB205" s="282"/>
      <c r="AC205" s="282"/>
      <c r="AD205" s="282"/>
      <c r="AE205" s="282"/>
      <c r="AF205" s="282"/>
      <c r="AG205" s="282"/>
    </row>
    <row r="206" spans="1:33" ht="112.5" customHeight="1">
      <c r="A206" s="269" t="s">
        <v>638</v>
      </c>
      <c r="B206" s="20" t="s">
        <v>45</v>
      </c>
      <c r="C206" s="21" t="s">
        <v>234</v>
      </c>
      <c r="D206" s="277" t="s">
        <v>662</v>
      </c>
      <c r="E206" s="277" t="s">
        <v>150</v>
      </c>
      <c r="F206" s="143"/>
      <c r="G206" s="277">
        <v>1</v>
      </c>
      <c r="H206" s="278">
        <v>28924</v>
      </c>
      <c r="I206" s="279" t="s">
        <v>663</v>
      </c>
      <c r="J206" s="276" t="s">
        <v>152</v>
      </c>
      <c r="K206" s="280">
        <v>10532.64</v>
      </c>
      <c r="L206" s="26">
        <f t="shared" si="33"/>
        <v>10532.64</v>
      </c>
      <c r="M206" s="161">
        <v>0</v>
      </c>
      <c r="N206" s="28">
        <f t="shared" si="29"/>
        <v>10532.64</v>
      </c>
      <c r="O206" s="29">
        <f t="shared" si="34"/>
        <v>10532.64</v>
      </c>
      <c r="P206" s="219" t="s">
        <v>138</v>
      </c>
      <c r="Q206" s="220"/>
      <c r="R206" s="220"/>
      <c r="S206" s="220"/>
      <c r="T206" s="220"/>
      <c r="U206" s="220"/>
      <c r="V206" s="220"/>
      <c r="W206" s="220"/>
      <c r="X206" s="220"/>
      <c r="Y206" s="220"/>
      <c r="Z206" s="220"/>
      <c r="AA206" s="220"/>
      <c r="AB206" s="220"/>
      <c r="AC206" s="220"/>
      <c r="AD206" s="220"/>
      <c r="AE206" s="220"/>
      <c r="AF206" s="220"/>
      <c r="AG206" s="220"/>
    </row>
    <row r="207" spans="1:33" ht="112.5" customHeight="1">
      <c r="A207" s="269" t="s">
        <v>638</v>
      </c>
      <c r="B207" s="20" t="s">
        <v>664</v>
      </c>
      <c r="C207" s="21" t="s">
        <v>234</v>
      </c>
      <c r="D207" s="22" t="s">
        <v>665</v>
      </c>
      <c r="E207" s="277" t="s">
        <v>150</v>
      </c>
      <c r="F207" s="23"/>
      <c r="G207" s="21">
        <v>1</v>
      </c>
      <c r="H207" s="24" t="s">
        <v>666</v>
      </c>
      <c r="I207" s="21" t="s">
        <v>667</v>
      </c>
      <c r="J207" s="276" t="s">
        <v>152</v>
      </c>
      <c r="K207" s="130">
        <v>10086.9</v>
      </c>
      <c r="L207" s="26">
        <f t="shared" si="33"/>
        <v>10086.9</v>
      </c>
      <c r="M207" s="161">
        <v>0</v>
      </c>
      <c r="N207" s="28">
        <f t="shared" si="29"/>
        <v>10086.9</v>
      </c>
      <c r="O207" s="29">
        <f t="shared" si="34"/>
        <v>10086.9</v>
      </c>
      <c r="P207" s="30"/>
      <c r="Q207" s="31"/>
      <c r="R207" s="31"/>
      <c r="S207" s="31"/>
      <c r="T207" s="31"/>
      <c r="U207" s="31"/>
      <c r="V207" s="31"/>
      <c r="W207" s="31"/>
      <c r="X207" s="31"/>
      <c r="Y207" s="31"/>
      <c r="Z207" s="31"/>
      <c r="AA207" s="31"/>
      <c r="AB207" s="31"/>
      <c r="AC207" s="31"/>
      <c r="AD207" s="31"/>
      <c r="AE207" s="31"/>
      <c r="AF207" s="31"/>
      <c r="AG207" s="31"/>
    </row>
    <row r="208" spans="1:33" ht="112.5" customHeight="1">
      <c r="A208" s="274" t="s">
        <v>638</v>
      </c>
      <c r="B208" s="20" t="s">
        <v>668</v>
      </c>
      <c r="C208" s="21" t="s">
        <v>669</v>
      </c>
      <c r="D208" s="113" t="s">
        <v>670</v>
      </c>
      <c r="E208" s="113" t="s">
        <v>150</v>
      </c>
      <c r="F208" s="23"/>
      <c r="G208" s="113">
        <v>1</v>
      </c>
      <c r="H208" s="114">
        <v>28916</v>
      </c>
      <c r="I208" s="122" t="s">
        <v>671</v>
      </c>
      <c r="J208" s="276" t="s">
        <v>152</v>
      </c>
      <c r="K208" s="90">
        <v>24987.07</v>
      </c>
      <c r="L208" s="26">
        <f t="shared" si="33"/>
        <v>24987.07</v>
      </c>
      <c r="M208" s="161">
        <v>0</v>
      </c>
      <c r="N208" s="28">
        <f t="shared" si="29"/>
        <v>24987.07</v>
      </c>
      <c r="O208" s="29">
        <f t="shared" si="34"/>
        <v>24987.07</v>
      </c>
      <c r="P208" s="117"/>
      <c r="Q208" s="118"/>
      <c r="R208" s="118"/>
      <c r="S208" s="118"/>
      <c r="T208" s="118"/>
      <c r="U208" s="118"/>
      <c r="V208" s="118"/>
      <c r="W208" s="118"/>
      <c r="X208" s="118"/>
      <c r="Y208" s="118"/>
      <c r="Z208" s="118"/>
      <c r="AA208" s="118"/>
      <c r="AB208" s="118"/>
      <c r="AC208" s="118"/>
      <c r="AD208" s="118"/>
      <c r="AE208" s="118"/>
      <c r="AF208" s="118"/>
      <c r="AG208" s="118"/>
    </row>
    <row r="209" spans="1:33" ht="112.5" customHeight="1">
      <c r="A209" s="269" t="s">
        <v>638</v>
      </c>
      <c r="B209" s="20" t="s">
        <v>45</v>
      </c>
      <c r="C209" s="21" t="s">
        <v>234</v>
      </c>
      <c r="D209" s="22" t="s">
        <v>672</v>
      </c>
      <c r="E209" s="21" t="s">
        <v>673</v>
      </c>
      <c r="F209" s="23"/>
      <c r="G209" s="21">
        <v>1</v>
      </c>
      <c r="H209" s="24">
        <v>29170</v>
      </c>
      <c r="I209" s="37" t="s">
        <v>674</v>
      </c>
      <c r="J209" s="173" t="s">
        <v>644</v>
      </c>
      <c r="K209" s="130">
        <v>6573</v>
      </c>
      <c r="L209" s="26">
        <f t="shared" si="33"/>
        <v>6573</v>
      </c>
      <c r="M209" s="116">
        <v>0</v>
      </c>
      <c r="N209" s="28">
        <f t="shared" si="29"/>
        <v>6573</v>
      </c>
      <c r="O209" s="29">
        <f t="shared" si="34"/>
        <v>6573</v>
      </c>
      <c r="P209" s="159"/>
      <c r="Q209" s="160"/>
      <c r="R209" s="160"/>
      <c r="S209" s="160"/>
      <c r="T209" s="160"/>
      <c r="U209" s="160"/>
      <c r="V209" s="160"/>
      <c r="W209" s="160"/>
      <c r="X209" s="160"/>
      <c r="Y209" s="160"/>
      <c r="Z209" s="160"/>
      <c r="AA209" s="160"/>
      <c r="AB209" s="160"/>
      <c r="AC209" s="160"/>
      <c r="AD209" s="160"/>
      <c r="AE209" s="160"/>
      <c r="AF209" s="160"/>
      <c r="AG209" s="160"/>
    </row>
    <row r="210" spans="1:33" ht="112.5" customHeight="1">
      <c r="A210" s="269" t="s">
        <v>638</v>
      </c>
      <c r="B210" s="20" t="s">
        <v>45</v>
      </c>
      <c r="C210" s="21" t="s">
        <v>234</v>
      </c>
      <c r="D210" s="22" t="s">
        <v>675</v>
      </c>
      <c r="E210" s="21" t="s">
        <v>673</v>
      </c>
      <c r="F210" s="23"/>
      <c r="G210" s="21">
        <v>1</v>
      </c>
      <c r="H210" s="24">
        <v>29171</v>
      </c>
      <c r="I210" s="21" t="s">
        <v>676</v>
      </c>
      <c r="J210" s="173" t="s">
        <v>644</v>
      </c>
      <c r="K210" s="130">
        <v>6157</v>
      </c>
      <c r="L210" s="26">
        <f t="shared" si="33"/>
        <v>6157</v>
      </c>
      <c r="M210" s="116">
        <v>0</v>
      </c>
      <c r="N210" s="28">
        <f t="shared" si="29"/>
        <v>6157</v>
      </c>
      <c r="O210" s="29">
        <f t="shared" si="34"/>
        <v>6157</v>
      </c>
      <c r="P210" s="159"/>
      <c r="Q210" s="160"/>
      <c r="R210" s="160"/>
      <c r="S210" s="160"/>
      <c r="T210" s="160"/>
      <c r="U210" s="160"/>
      <c r="V210" s="160"/>
      <c r="W210" s="160"/>
      <c r="X210" s="160"/>
      <c r="Y210" s="160"/>
      <c r="Z210" s="160"/>
      <c r="AA210" s="160"/>
      <c r="AB210" s="160"/>
      <c r="AC210" s="160"/>
      <c r="AD210" s="160"/>
      <c r="AE210" s="160"/>
      <c r="AF210" s="160"/>
      <c r="AG210" s="160"/>
    </row>
    <row r="211" spans="1:33" ht="112.5" customHeight="1">
      <c r="A211" s="269" t="s">
        <v>638</v>
      </c>
      <c r="B211" s="20" t="s">
        <v>27</v>
      </c>
      <c r="C211" s="21" t="s">
        <v>677</v>
      </c>
      <c r="D211" s="22" t="s">
        <v>678</v>
      </c>
      <c r="E211" s="21" t="s">
        <v>679</v>
      </c>
      <c r="F211" s="23"/>
      <c r="G211" s="21">
        <v>1</v>
      </c>
      <c r="H211" s="24">
        <v>22585</v>
      </c>
      <c r="I211" s="21" t="s">
        <v>680</v>
      </c>
      <c r="J211" s="145" t="s">
        <v>681</v>
      </c>
      <c r="K211" s="130">
        <v>2200</v>
      </c>
      <c r="L211" s="26">
        <f t="shared" si="33"/>
        <v>2200</v>
      </c>
      <c r="M211" s="161">
        <v>0.6</v>
      </c>
      <c r="N211" s="28">
        <f t="shared" si="29"/>
        <v>880</v>
      </c>
      <c r="O211" s="29">
        <f t="shared" si="34"/>
        <v>880</v>
      </c>
      <c r="P211" s="30"/>
      <c r="Q211" s="31"/>
      <c r="R211" s="31"/>
      <c r="S211" s="31"/>
      <c r="T211" s="31"/>
      <c r="U211" s="31"/>
      <c r="V211" s="31"/>
      <c r="W211" s="31"/>
      <c r="X211" s="31"/>
      <c r="Y211" s="31"/>
      <c r="Z211" s="31"/>
      <c r="AA211" s="31"/>
      <c r="AB211" s="31"/>
      <c r="AC211" s="31"/>
      <c r="AD211" s="31"/>
      <c r="AE211" s="31"/>
      <c r="AF211" s="31"/>
      <c r="AG211" s="31"/>
    </row>
    <row r="212" spans="1:33" ht="112.5" customHeight="1">
      <c r="A212" s="269" t="s">
        <v>638</v>
      </c>
      <c r="B212" s="20" t="s">
        <v>27</v>
      </c>
      <c r="C212" s="35" t="s">
        <v>677</v>
      </c>
      <c r="D212" s="22" t="s">
        <v>682</v>
      </c>
      <c r="E212" s="21" t="s">
        <v>145</v>
      </c>
      <c r="F212" s="23"/>
      <c r="G212" s="21">
        <v>1</v>
      </c>
      <c r="H212" s="24">
        <v>28739</v>
      </c>
      <c r="I212" s="21" t="s">
        <v>683</v>
      </c>
      <c r="J212" s="145" t="s">
        <v>142</v>
      </c>
      <c r="K212" s="130">
        <v>2513.5</v>
      </c>
      <c r="L212" s="26">
        <f t="shared" si="33"/>
        <v>2513.5</v>
      </c>
      <c r="M212" s="161">
        <v>0.5</v>
      </c>
      <c r="N212" s="28">
        <f t="shared" si="29"/>
        <v>1256.75</v>
      </c>
      <c r="O212" s="29">
        <f t="shared" si="34"/>
        <v>1256.75</v>
      </c>
      <c r="P212" s="30"/>
      <c r="Q212" s="31"/>
      <c r="R212" s="31"/>
      <c r="S212" s="31"/>
      <c r="T212" s="31"/>
      <c r="U212" s="31"/>
      <c r="V212" s="31"/>
      <c r="W212" s="31"/>
      <c r="X212" s="31"/>
      <c r="Y212" s="31"/>
      <c r="Z212" s="31"/>
      <c r="AA212" s="31"/>
      <c r="AB212" s="31"/>
      <c r="AC212" s="31"/>
      <c r="AD212" s="31"/>
      <c r="AE212" s="31"/>
      <c r="AF212" s="31"/>
      <c r="AG212" s="31"/>
    </row>
    <row r="213" spans="1:33" ht="112.5" customHeight="1">
      <c r="A213" s="269" t="s">
        <v>638</v>
      </c>
      <c r="B213" s="20" t="s">
        <v>27</v>
      </c>
      <c r="C213" s="35"/>
      <c r="D213" s="22"/>
      <c r="E213" s="21" t="s">
        <v>145</v>
      </c>
      <c r="F213" s="23"/>
      <c r="G213" s="21">
        <v>1</v>
      </c>
      <c r="H213" s="24">
        <v>28555</v>
      </c>
      <c r="I213" s="21" t="s">
        <v>684</v>
      </c>
      <c r="J213" s="145" t="s">
        <v>142</v>
      </c>
      <c r="K213" s="130">
        <v>3379.81</v>
      </c>
      <c r="L213" s="26">
        <f t="shared" si="33"/>
        <v>3379.81</v>
      </c>
      <c r="M213" s="161">
        <v>0</v>
      </c>
      <c r="N213" s="28">
        <f t="shared" si="29"/>
        <v>3379.81</v>
      </c>
      <c r="O213" s="29">
        <f t="shared" si="34"/>
        <v>3379.81</v>
      </c>
      <c r="P213" s="30"/>
      <c r="Q213" s="31"/>
      <c r="R213" s="31"/>
      <c r="S213" s="31"/>
      <c r="T213" s="31"/>
      <c r="U213" s="31"/>
      <c r="V213" s="31"/>
      <c r="W213" s="31"/>
      <c r="X213" s="31"/>
      <c r="Y213" s="31"/>
      <c r="Z213" s="31"/>
      <c r="AA213" s="31"/>
      <c r="AB213" s="31"/>
      <c r="AC213" s="31"/>
      <c r="AD213" s="31"/>
      <c r="AE213" s="31"/>
      <c r="AF213" s="31"/>
      <c r="AG213" s="31"/>
    </row>
    <row r="214" spans="1:33" ht="112.5" customHeight="1">
      <c r="A214" s="269" t="s">
        <v>638</v>
      </c>
      <c r="B214" s="20" t="s">
        <v>27</v>
      </c>
      <c r="C214" s="35"/>
      <c r="D214" s="22"/>
      <c r="E214" s="21" t="s">
        <v>145</v>
      </c>
      <c r="F214" s="23"/>
      <c r="G214" s="21">
        <v>1</v>
      </c>
      <c r="H214" s="24">
        <v>28738</v>
      </c>
      <c r="I214" s="21" t="s">
        <v>685</v>
      </c>
      <c r="J214" s="145" t="s">
        <v>142</v>
      </c>
      <c r="K214" s="130">
        <v>2940</v>
      </c>
      <c r="L214" s="26">
        <f t="shared" si="33"/>
        <v>2940</v>
      </c>
      <c r="M214" s="161">
        <v>0</v>
      </c>
      <c r="N214" s="28">
        <f t="shared" si="29"/>
        <v>2940</v>
      </c>
      <c r="O214" s="29">
        <f t="shared" si="34"/>
        <v>2940</v>
      </c>
      <c r="P214" s="30"/>
      <c r="Q214" s="31"/>
      <c r="R214" s="31"/>
      <c r="S214" s="31"/>
      <c r="T214" s="31"/>
      <c r="U214" s="31"/>
      <c r="V214" s="31"/>
      <c r="W214" s="31"/>
      <c r="X214" s="31"/>
      <c r="Y214" s="31"/>
      <c r="Z214" s="31"/>
      <c r="AA214" s="31"/>
      <c r="AB214" s="31"/>
      <c r="AC214" s="31"/>
      <c r="AD214" s="31"/>
      <c r="AE214" s="31"/>
      <c r="AF214" s="31"/>
      <c r="AG214" s="31"/>
    </row>
    <row r="215" spans="1:33" ht="112.5" customHeight="1">
      <c r="A215" s="269" t="s">
        <v>638</v>
      </c>
      <c r="B215" s="132" t="s">
        <v>686</v>
      </c>
      <c r="C215" s="21" t="s">
        <v>687</v>
      </c>
      <c r="D215" s="22" t="s">
        <v>688</v>
      </c>
      <c r="E215" s="21" t="s">
        <v>355</v>
      </c>
      <c r="F215" s="23"/>
      <c r="G215" s="21">
        <v>1</v>
      </c>
      <c r="H215" s="24">
        <v>29201</v>
      </c>
      <c r="I215" s="21" t="s">
        <v>689</v>
      </c>
      <c r="J215" s="173" t="s">
        <v>644</v>
      </c>
      <c r="K215" s="130">
        <v>4118.2299999999996</v>
      </c>
      <c r="L215" s="26">
        <f t="shared" si="33"/>
        <v>4118.2299999999996</v>
      </c>
      <c r="M215" s="116">
        <v>0</v>
      </c>
      <c r="N215" s="28">
        <f t="shared" si="29"/>
        <v>4118.2299999999996</v>
      </c>
      <c r="O215" s="29">
        <f t="shared" si="34"/>
        <v>4118.2299999999996</v>
      </c>
      <c r="P215" s="159" t="s">
        <v>690</v>
      </c>
      <c r="Q215" s="160"/>
      <c r="R215" s="160"/>
      <c r="S215" s="160"/>
      <c r="T215" s="160"/>
      <c r="U215" s="160"/>
      <c r="V215" s="160"/>
      <c r="W215" s="160"/>
      <c r="X215" s="160"/>
      <c r="Y215" s="160"/>
      <c r="Z215" s="160"/>
      <c r="AA215" s="160"/>
      <c r="AB215" s="160"/>
      <c r="AC215" s="160"/>
      <c r="AD215" s="160"/>
      <c r="AE215" s="160"/>
      <c r="AF215" s="160"/>
      <c r="AG215" s="160"/>
    </row>
    <row r="216" spans="1:33" ht="107.25" customHeight="1">
      <c r="A216" s="269" t="s">
        <v>638</v>
      </c>
      <c r="B216" s="20" t="s">
        <v>27</v>
      </c>
      <c r="C216" s="21" t="s">
        <v>439</v>
      </c>
      <c r="D216" s="22" t="s">
        <v>691</v>
      </c>
      <c r="E216" s="21" t="s">
        <v>692</v>
      </c>
      <c r="F216" s="23"/>
      <c r="G216" s="21">
        <v>1</v>
      </c>
      <c r="H216" s="24">
        <v>23380</v>
      </c>
      <c r="I216" s="21" t="s">
        <v>693</v>
      </c>
      <c r="J216" s="145" t="s">
        <v>694</v>
      </c>
      <c r="K216" s="130">
        <v>4300</v>
      </c>
      <c r="L216" s="26">
        <f t="shared" si="33"/>
        <v>4300</v>
      </c>
      <c r="M216" s="161">
        <v>0.7</v>
      </c>
      <c r="N216" s="28">
        <f t="shared" si="29"/>
        <v>1290</v>
      </c>
      <c r="O216" s="29">
        <f t="shared" si="34"/>
        <v>1290</v>
      </c>
      <c r="P216" s="37"/>
      <c r="Q216" s="38"/>
      <c r="R216" s="38"/>
      <c r="S216" s="38"/>
      <c r="T216" s="38"/>
      <c r="U216" s="38"/>
      <c r="V216" s="38"/>
      <c r="W216" s="38"/>
      <c r="X216" s="38"/>
      <c r="Y216" s="38"/>
      <c r="Z216" s="38"/>
      <c r="AA216" s="38"/>
      <c r="AB216" s="38"/>
      <c r="AC216" s="38"/>
      <c r="AD216" s="38"/>
      <c r="AE216" s="38"/>
      <c r="AF216" s="38"/>
      <c r="AG216" s="38"/>
    </row>
    <row r="217" spans="1:33" ht="112.5" customHeight="1">
      <c r="A217" s="269" t="s">
        <v>638</v>
      </c>
      <c r="B217" s="20" t="s">
        <v>45</v>
      </c>
      <c r="C217" s="21" t="s">
        <v>687</v>
      </c>
      <c r="D217" s="22" t="s">
        <v>695</v>
      </c>
      <c r="E217" s="21" t="s">
        <v>355</v>
      </c>
      <c r="F217" s="23"/>
      <c r="G217" s="21">
        <v>1</v>
      </c>
      <c r="H217" s="24">
        <v>29196</v>
      </c>
      <c r="I217" s="21" t="s">
        <v>696</v>
      </c>
      <c r="J217" s="173" t="s">
        <v>644</v>
      </c>
      <c r="K217" s="130">
        <v>5326.03</v>
      </c>
      <c r="L217" s="26">
        <f t="shared" si="33"/>
        <v>5326.03</v>
      </c>
      <c r="M217" s="161">
        <v>0</v>
      </c>
      <c r="N217" s="28">
        <f t="shared" si="29"/>
        <v>5326.03</v>
      </c>
      <c r="O217" s="29">
        <f t="shared" si="34"/>
        <v>5326.03</v>
      </c>
      <c r="P217" s="159" t="s">
        <v>697</v>
      </c>
      <c r="Q217" s="160"/>
      <c r="R217" s="160"/>
      <c r="S217" s="160"/>
      <c r="T217" s="160"/>
      <c r="U217" s="160"/>
      <c r="V217" s="160"/>
      <c r="W217" s="160"/>
      <c r="X217" s="160"/>
      <c r="Y217" s="160"/>
      <c r="Z217" s="160"/>
      <c r="AA217" s="160"/>
      <c r="AB217" s="160"/>
      <c r="AC217" s="160"/>
      <c r="AD217" s="160"/>
      <c r="AE217" s="160"/>
      <c r="AF217" s="160"/>
      <c r="AG217" s="160"/>
    </row>
    <row r="218" spans="1:33" ht="112.5" customHeight="1">
      <c r="A218" s="269" t="s">
        <v>638</v>
      </c>
      <c r="B218" s="20" t="s">
        <v>45</v>
      </c>
      <c r="C218" s="21" t="s">
        <v>687</v>
      </c>
      <c r="D218" s="22" t="s">
        <v>698</v>
      </c>
      <c r="E218" s="21" t="s">
        <v>355</v>
      </c>
      <c r="F218" s="23"/>
      <c r="G218" s="21">
        <v>1</v>
      </c>
      <c r="H218" s="24">
        <v>29197</v>
      </c>
      <c r="I218" s="21" t="s">
        <v>699</v>
      </c>
      <c r="J218" s="173" t="s">
        <v>644</v>
      </c>
      <c r="K218" s="130">
        <v>5326.03</v>
      </c>
      <c r="L218" s="26">
        <f t="shared" si="33"/>
        <v>5326.03</v>
      </c>
      <c r="M218" s="161">
        <v>0</v>
      </c>
      <c r="N218" s="28">
        <f t="shared" si="29"/>
        <v>5326.03</v>
      </c>
      <c r="O218" s="29">
        <f t="shared" si="34"/>
        <v>5326.03</v>
      </c>
      <c r="P218" s="159" t="s">
        <v>697</v>
      </c>
      <c r="Q218" s="160"/>
      <c r="R218" s="160"/>
      <c r="S218" s="160"/>
      <c r="T218" s="160"/>
      <c r="U218" s="160"/>
      <c r="V218" s="160"/>
      <c r="W218" s="160"/>
      <c r="X218" s="160"/>
      <c r="Y218" s="160"/>
      <c r="Z218" s="160"/>
      <c r="AA218" s="160"/>
      <c r="AB218" s="160"/>
      <c r="AC218" s="160"/>
      <c r="AD218" s="160"/>
      <c r="AE218" s="160"/>
      <c r="AF218" s="160"/>
      <c r="AG218" s="160"/>
    </row>
    <row r="219" spans="1:33" ht="112.5" customHeight="1">
      <c r="A219" s="269" t="s">
        <v>638</v>
      </c>
      <c r="B219" s="20" t="s">
        <v>27</v>
      </c>
      <c r="C219" s="21" t="s">
        <v>687</v>
      </c>
      <c r="D219" s="22" t="s">
        <v>700</v>
      </c>
      <c r="E219" s="21" t="s">
        <v>701</v>
      </c>
      <c r="F219" s="23"/>
      <c r="G219" s="21">
        <v>1</v>
      </c>
      <c r="H219" s="24">
        <v>27029</v>
      </c>
      <c r="I219" s="21" t="s">
        <v>702</v>
      </c>
      <c r="J219" s="145" t="s">
        <v>703</v>
      </c>
      <c r="K219" s="36">
        <v>5697</v>
      </c>
      <c r="L219" s="26">
        <f t="shared" si="33"/>
        <v>5697</v>
      </c>
      <c r="M219" s="161">
        <v>0.6</v>
      </c>
      <c r="N219" s="28">
        <f t="shared" si="29"/>
        <v>2278.8000000000002</v>
      </c>
      <c r="O219" s="29">
        <f t="shared" si="34"/>
        <v>2278.8000000000002</v>
      </c>
      <c r="P219" s="37"/>
      <c r="Q219" s="38"/>
      <c r="R219" s="38"/>
      <c r="S219" s="38"/>
      <c r="T219" s="38"/>
      <c r="U219" s="38"/>
      <c r="V219" s="38"/>
      <c r="W219" s="38"/>
      <c r="X219" s="38"/>
      <c r="Y219" s="38"/>
      <c r="Z219" s="38"/>
      <c r="AA219" s="38"/>
      <c r="AB219" s="38"/>
      <c r="AC219" s="38"/>
      <c r="AD219" s="38"/>
      <c r="AE219" s="38"/>
      <c r="AF219" s="38"/>
      <c r="AG219" s="38"/>
    </row>
    <row r="220" spans="1:33" ht="112.5" customHeight="1">
      <c r="A220" s="269" t="s">
        <v>638</v>
      </c>
      <c r="B220" s="20" t="s">
        <v>423</v>
      </c>
      <c r="C220" s="21" t="s">
        <v>687</v>
      </c>
      <c r="D220" s="22" t="s">
        <v>704</v>
      </c>
      <c r="E220" s="21" t="s">
        <v>701</v>
      </c>
      <c r="F220" s="23"/>
      <c r="G220" s="21">
        <v>1</v>
      </c>
      <c r="H220" s="24">
        <v>27030</v>
      </c>
      <c r="I220" s="21" t="s">
        <v>705</v>
      </c>
      <c r="J220" s="145" t="s">
        <v>703</v>
      </c>
      <c r="K220" s="36">
        <v>5500</v>
      </c>
      <c r="L220" s="26">
        <f t="shared" si="33"/>
        <v>5500</v>
      </c>
      <c r="M220" s="161">
        <v>0.6</v>
      </c>
      <c r="N220" s="28">
        <f t="shared" si="29"/>
        <v>2200</v>
      </c>
      <c r="O220" s="29">
        <f t="shared" si="34"/>
        <v>2200</v>
      </c>
      <c r="P220" s="254"/>
      <c r="Q220" s="255"/>
      <c r="R220" s="255"/>
      <c r="S220" s="255"/>
      <c r="T220" s="255"/>
      <c r="U220" s="255"/>
      <c r="V220" s="255"/>
      <c r="W220" s="255"/>
      <c r="X220" s="255"/>
      <c r="Y220" s="255"/>
      <c r="Z220" s="255"/>
      <c r="AA220" s="255"/>
      <c r="AB220" s="255"/>
      <c r="AC220" s="255"/>
      <c r="AD220" s="255"/>
      <c r="AE220" s="255"/>
      <c r="AF220" s="255"/>
      <c r="AG220" s="255"/>
    </row>
    <row r="221" spans="1:33" ht="112.5" customHeight="1">
      <c r="A221" s="269" t="s">
        <v>638</v>
      </c>
      <c r="B221" s="20" t="s">
        <v>45</v>
      </c>
      <c r="C221" s="21" t="s">
        <v>687</v>
      </c>
      <c r="D221" s="22" t="s">
        <v>706</v>
      </c>
      <c r="E221" s="21" t="s">
        <v>355</v>
      </c>
      <c r="F221" s="23"/>
      <c r="G221" s="21">
        <v>1</v>
      </c>
      <c r="H221" s="24">
        <v>29198</v>
      </c>
      <c r="I221" s="37" t="s">
        <v>707</v>
      </c>
      <c r="J221" s="173" t="s">
        <v>644</v>
      </c>
      <c r="K221" s="36">
        <v>4697.71</v>
      </c>
      <c r="L221" s="26">
        <f t="shared" si="33"/>
        <v>4697.71</v>
      </c>
      <c r="M221" s="161">
        <v>0</v>
      </c>
      <c r="N221" s="28">
        <f t="shared" si="29"/>
        <v>4697.71</v>
      </c>
      <c r="O221" s="29">
        <f t="shared" si="34"/>
        <v>4697.71</v>
      </c>
      <c r="P221" s="159" t="s">
        <v>97</v>
      </c>
      <c r="Q221" s="160"/>
      <c r="R221" s="160"/>
      <c r="S221" s="160"/>
      <c r="T221" s="160"/>
      <c r="U221" s="160"/>
      <c r="V221" s="160"/>
      <c r="W221" s="160"/>
      <c r="X221" s="160"/>
      <c r="Y221" s="160"/>
      <c r="Z221" s="160"/>
      <c r="AA221" s="160"/>
      <c r="AB221" s="160"/>
      <c r="AC221" s="160"/>
      <c r="AD221" s="160"/>
      <c r="AE221" s="160"/>
      <c r="AF221" s="160"/>
      <c r="AG221" s="160"/>
    </row>
    <row r="222" spans="1:33" ht="112.5" customHeight="1">
      <c r="A222" s="269" t="s">
        <v>638</v>
      </c>
      <c r="B222" s="20" t="s">
        <v>27</v>
      </c>
      <c r="C222" s="21" t="s">
        <v>687</v>
      </c>
      <c r="D222" s="128" t="s">
        <v>708</v>
      </c>
      <c r="E222" s="21" t="s">
        <v>348</v>
      </c>
      <c r="F222" s="23"/>
      <c r="G222" s="21">
        <v>1</v>
      </c>
      <c r="H222" s="37">
        <v>21769</v>
      </c>
      <c r="I222" s="21" t="s">
        <v>708</v>
      </c>
      <c r="J222" s="145" t="s">
        <v>709</v>
      </c>
      <c r="K222" s="36">
        <v>5710</v>
      </c>
      <c r="L222" s="26">
        <f t="shared" si="33"/>
        <v>5710</v>
      </c>
      <c r="M222" s="161">
        <v>0.7</v>
      </c>
      <c r="N222" s="28">
        <f t="shared" si="29"/>
        <v>1713.0000000000005</v>
      </c>
      <c r="O222" s="29">
        <f t="shared" si="34"/>
        <v>1713.0000000000005</v>
      </c>
      <c r="P222" s="37" t="s">
        <v>710</v>
      </c>
      <c r="Q222" s="38"/>
      <c r="R222" s="38"/>
      <c r="S222" s="38"/>
      <c r="T222" s="38"/>
      <c r="U222" s="38"/>
      <c r="V222" s="38"/>
      <c r="W222" s="38"/>
      <c r="X222" s="38"/>
      <c r="Y222" s="38"/>
      <c r="Z222" s="38"/>
      <c r="AA222" s="38"/>
      <c r="AB222" s="38"/>
      <c r="AC222" s="38"/>
      <c r="AD222" s="38"/>
      <c r="AE222" s="38"/>
      <c r="AF222" s="38"/>
      <c r="AG222" s="38"/>
    </row>
    <row r="223" spans="1:33" ht="112.5" customHeight="1">
      <c r="A223" s="269" t="s">
        <v>638</v>
      </c>
      <c r="B223" s="20" t="s">
        <v>27</v>
      </c>
      <c r="C223" s="150" t="s">
        <v>711</v>
      </c>
      <c r="D223" s="149" t="s">
        <v>712</v>
      </c>
      <c r="E223" s="150" t="s">
        <v>713</v>
      </c>
      <c r="F223" s="151"/>
      <c r="G223" s="150">
        <v>1</v>
      </c>
      <c r="H223" s="152">
        <v>26090</v>
      </c>
      <c r="I223" s="150" t="s">
        <v>714</v>
      </c>
      <c r="J223" s="154" t="s">
        <v>137</v>
      </c>
      <c r="K223" s="283">
        <v>5307</v>
      </c>
      <c r="L223" s="26">
        <f t="shared" si="33"/>
        <v>5307</v>
      </c>
      <c r="M223" s="161">
        <v>0.5</v>
      </c>
      <c r="N223" s="28">
        <f t="shared" si="29"/>
        <v>2653.5</v>
      </c>
      <c r="O223" s="29">
        <f t="shared" si="34"/>
        <v>2653.5</v>
      </c>
      <c r="P223" s="153" t="s">
        <v>715</v>
      </c>
      <c r="Q223" s="156"/>
      <c r="R223" s="156"/>
      <c r="S223" s="156"/>
      <c r="T223" s="156"/>
      <c r="U223" s="156"/>
      <c r="V223" s="156"/>
      <c r="W223" s="156"/>
      <c r="X223" s="156"/>
      <c r="Y223" s="156"/>
      <c r="Z223" s="156"/>
      <c r="AA223" s="156"/>
      <c r="AB223" s="156"/>
      <c r="AC223" s="156"/>
      <c r="AD223" s="156"/>
      <c r="AE223" s="156"/>
      <c r="AF223" s="156"/>
      <c r="AG223" s="156"/>
    </row>
    <row r="224" spans="1:33" ht="112.5" customHeight="1">
      <c r="A224" s="269" t="s">
        <v>638</v>
      </c>
      <c r="B224" s="20" t="s">
        <v>27</v>
      </c>
      <c r="C224" s="150" t="s">
        <v>711</v>
      </c>
      <c r="D224" s="149" t="s">
        <v>712</v>
      </c>
      <c r="E224" s="150" t="s">
        <v>713</v>
      </c>
      <c r="F224" s="151"/>
      <c r="G224" s="150">
        <v>1</v>
      </c>
      <c r="H224" s="152">
        <v>26091</v>
      </c>
      <c r="I224" s="150" t="s">
        <v>716</v>
      </c>
      <c r="J224" s="154" t="s">
        <v>137</v>
      </c>
      <c r="K224" s="155">
        <v>6141</v>
      </c>
      <c r="L224" s="26">
        <f t="shared" si="33"/>
        <v>6141</v>
      </c>
      <c r="M224" s="161">
        <v>0.5</v>
      </c>
      <c r="N224" s="28">
        <f t="shared" si="29"/>
        <v>3070.5</v>
      </c>
      <c r="O224" s="29">
        <f t="shared" si="34"/>
        <v>3070.5</v>
      </c>
      <c r="P224" s="153" t="s">
        <v>717</v>
      </c>
      <c r="Q224" s="156"/>
      <c r="R224" s="156"/>
      <c r="S224" s="156"/>
      <c r="T224" s="156"/>
      <c r="U224" s="156"/>
      <c r="V224" s="156"/>
      <c r="W224" s="156"/>
      <c r="X224" s="156"/>
      <c r="Y224" s="156"/>
      <c r="Z224" s="156"/>
      <c r="AA224" s="156"/>
      <c r="AB224" s="156"/>
      <c r="AC224" s="156"/>
      <c r="AD224" s="156"/>
      <c r="AE224" s="156"/>
      <c r="AF224" s="156"/>
      <c r="AG224" s="156"/>
    </row>
    <row r="225" spans="1:33" ht="112.5" customHeight="1">
      <c r="A225" s="269" t="s">
        <v>638</v>
      </c>
      <c r="B225" s="20" t="s">
        <v>27</v>
      </c>
      <c r="C225" s="21" t="s">
        <v>241</v>
      </c>
      <c r="D225" s="22" t="s">
        <v>718</v>
      </c>
      <c r="E225" s="21" t="s">
        <v>145</v>
      </c>
      <c r="F225" s="23"/>
      <c r="G225" s="21">
        <v>1</v>
      </c>
      <c r="H225" s="24">
        <v>26895</v>
      </c>
      <c r="I225" s="21" t="s">
        <v>719</v>
      </c>
      <c r="J225" s="284" t="s">
        <v>414</v>
      </c>
      <c r="K225" s="36">
        <v>17441.310000000001</v>
      </c>
      <c r="L225" s="26">
        <f t="shared" si="33"/>
        <v>17441.310000000001</v>
      </c>
      <c r="M225" s="161">
        <v>0.5</v>
      </c>
      <c r="N225" s="28">
        <f t="shared" si="29"/>
        <v>8720.6550000000007</v>
      </c>
      <c r="O225" s="29">
        <f t="shared" si="34"/>
        <v>8720.6550000000007</v>
      </c>
      <c r="P225" s="30"/>
      <c r="Q225" s="31"/>
      <c r="R225" s="31"/>
      <c r="S225" s="31"/>
      <c r="T225" s="31"/>
      <c r="U225" s="31"/>
      <c r="V225" s="31"/>
      <c r="W225" s="31"/>
      <c r="X225" s="31"/>
      <c r="Y225" s="31"/>
      <c r="Z225" s="31"/>
      <c r="AA225" s="31"/>
      <c r="AB225" s="31"/>
      <c r="AC225" s="31"/>
      <c r="AD225" s="31"/>
      <c r="AE225" s="31"/>
      <c r="AF225" s="31"/>
      <c r="AG225" s="31"/>
    </row>
    <row r="226" spans="1:33" ht="112.5" customHeight="1">
      <c r="A226" s="269" t="s">
        <v>638</v>
      </c>
      <c r="B226" s="285" t="s">
        <v>720</v>
      </c>
      <c r="C226" s="21"/>
      <c r="D226" s="22"/>
      <c r="E226" s="131" t="s">
        <v>721</v>
      </c>
      <c r="F226" s="23"/>
      <c r="G226" s="21">
        <v>1</v>
      </c>
      <c r="H226" s="24" t="s">
        <v>722</v>
      </c>
      <c r="I226" s="286" t="s">
        <v>723</v>
      </c>
      <c r="J226" s="145" t="s">
        <v>724</v>
      </c>
      <c r="K226" s="90">
        <v>5389.03</v>
      </c>
      <c r="L226" s="26">
        <f t="shared" si="33"/>
        <v>5389.03</v>
      </c>
      <c r="M226" s="161">
        <v>0</v>
      </c>
      <c r="N226" s="28">
        <f t="shared" si="29"/>
        <v>5389.03</v>
      </c>
      <c r="O226" s="29">
        <f t="shared" si="34"/>
        <v>5389.03</v>
      </c>
      <c r="P226" s="30"/>
      <c r="Q226" s="31"/>
      <c r="R226" s="31"/>
      <c r="S226" s="31"/>
      <c r="T226" s="31"/>
      <c r="U226" s="31"/>
      <c r="V226" s="31"/>
      <c r="W226" s="31"/>
      <c r="X226" s="31"/>
      <c r="Y226" s="31"/>
      <c r="Z226" s="31"/>
      <c r="AA226" s="31"/>
      <c r="AB226" s="31"/>
      <c r="AC226" s="31"/>
      <c r="AD226" s="31"/>
      <c r="AE226" s="31"/>
      <c r="AF226" s="31"/>
      <c r="AG226" s="31"/>
    </row>
    <row r="227" spans="1:33" ht="112.5" customHeight="1">
      <c r="A227" s="269" t="s">
        <v>638</v>
      </c>
      <c r="B227" s="285" t="s">
        <v>720</v>
      </c>
      <c r="C227" s="21"/>
      <c r="D227" s="22"/>
      <c r="E227" s="131" t="s">
        <v>721</v>
      </c>
      <c r="F227" s="23"/>
      <c r="G227" s="21">
        <v>1</v>
      </c>
      <c r="H227" s="24" t="s">
        <v>725</v>
      </c>
      <c r="I227" s="286" t="s">
        <v>726</v>
      </c>
      <c r="J227" s="145" t="s">
        <v>724</v>
      </c>
      <c r="K227" s="90">
        <v>5670.72</v>
      </c>
      <c r="L227" s="26">
        <f t="shared" si="33"/>
        <v>5670.72</v>
      </c>
      <c r="M227" s="161">
        <v>0</v>
      </c>
      <c r="N227" s="28">
        <f t="shared" si="29"/>
        <v>5670.72</v>
      </c>
      <c r="O227" s="29">
        <f t="shared" si="34"/>
        <v>5670.72</v>
      </c>
      <c r="P227" s="30"/>
      <c r="Q227" s="31"/>
      <c r="R227" s="31"/>
      <c r="S227" s="31"/>
      <c r="T227" s="31"/>
      <c r="U227" s="31"/>
      <c r="V227" s="31"/>
      <c r="W227" s="31"/>
      <c r="X227" s="31"/>
      <c r="Y227" s="31"/>
      <c r="Z227" s="31"/>
      <c r="AA227" s="31"/>
      <c r="AB227" s="31"/>
      <c r="AC227" s="31"/>
      <c r="AD227" s="31"/>
      <c r="AE227" s="31"/>
      <c r="AF227" s="31"/>
      <c r="AG227" s="31"/>
    </row>
    <row r="228" spans="1:33" ht="112.5" customHeight="1">
      <c r="A228" s="269" t="s">
        <v>638</v>
      </c>
      <c r="B228" s="20" t="s">
        <v>45</v>
      </c>
      <c r="C228" s="21"/>
      <c r="D228" s="22"/>
      <c r="E228" s="21" t="s">
        <v>727</v>
      </c>
      <c r="F228" s="23"/>
      <c r="G228" s="21">
        <v>1</v>
      </c>
      <c r="H228" s="24" t="s">
        <v>728</v>
      </c>
      <c r="I228" s="37" t="s">
        <v>729</v>
      </c>
      <c r="J228" s="145" t="s">
        <v>26</v>
      </c>
      <c r="K228" s="26">
        <v>6793.88</v>
      </c>
      <c r="L228" s="26">
        <f t="shared" si="33"/>
        <v>6793.88</v>
      </c>
      <c r="M228" s="161">
        <v>0</v>
      </c>
      <c r="N228" s="28">
        <f t="shared" si="29"/>
        <v>6793.88</v>
      </c>
      <c r="O228" s="29">
        <f t="shared" si="34"/>
        <v>6793.88</v>
      </c>
      <c r="P228" s="30"/>
      <c r="Q228" s="31"/>
      <c r="R228" s="31"/>
      <c r="S228" s="31"/>
      <c r="T228" s="31"/>
      <c r="U228" s="31"/>
      <c r="V228" s="31"/>
      <c r="W228" s="31"/>
      <c r="X228" s="31"/>
      <c r="Y228" s="31"/>
      <c r="Z228" s="31"/>
      <c r="AA228" s="31"/>
      <c r="AB228" s="31"/>
      <c r="AC228" s="31"/>
      <c r="AD228" s="31"/>
      <c r="AE228" s="31"/>
      <c r="AF228" s="31"/>
      <c r="AG228" s="31"/>
    </row>
    <row r="229" spans="1:33" ht="112.5" customHeight="1">
      <c r="A229" s="269" t="s">
        <v>638</v>
      </c>
      <c r="B229" s="20" t="s">
        <v>45</v>
      </c>
      <c r="C229" s="21"/>
      <c r="D229" s="22"/>
      <c r="E229" s="21" t="s">
        <v>727</v>
      </c>
      <c r="F229" s="23"/>
      <c r="G229" s="21">
        <v>1</v>
      </c>
      <c r="H229" s="24" t="s">
        <v>730</v>
      </c>
      <c r="I229" s="37" t="s">
        <v>731</v>
      </c>
      <c r="J229" s="145" t="s">
        <v>26</v>
      </c>
      <c r="K229" s="36">
        <v>7515.56</v>
      </c>
      <c r="L229" s="26">
        <f t="shared" si="33"/>
        <v>7515.56</v>
      </c>
      <c r="M229" s="161">
        <v>0</v>
      </c>
      <c r="N229" s="28">
        <f t="shared" si="29"/>
        <v>7515.56</v>
      </c>
      <c r="O229" s="29">
        <f t="shared" si="34"/>
        <v>7515.56</v>
      </c>
      <c r="P229" s="30"/>
      <c r="Q229" s="31"/>
      <c r="R229" s="31"/>
      <c r="S229" s="31"/>
      <c r="T229" s="31"/>
      <c r="U229" s="31"/>
      <c r="V229" s="31"/>
      <c r="W229" s="31"/>
      <c r="X229" s="31"/>
      <c r="Y229" s="31"/>
      <c r="Z229" s="31"/>
      <c r="AA229" s="31"/>
      <c r="AB229" s="31"/>
      <c r="AC229" s="31"/>
      <c r="AD229" s="31"/>
      <c r="AE229" s="31"/>
      <c r="AF229" s="31"/>
      <c r="AG229" s="31"/>
    </row>
    <row r="230" spans="1:33" ht="112.5" customHeight="1">
      <c r="A230" s="269" t="s">
        <v>638</v>
      </c>
      <c r="B230" s="20" t="s">
        <v>45</v>
      </c>
      <c r="C230" s="21"/>
      <c r="D230" s="22"/>
      <c r="E230" s="21" t="s">
        <v>472</v>
      </c>
      <c r="F230" s="23"/>
      <c r="G230" s="21">
        <v>1</v>
      </c>
      <c r="H230" s="24" t="s">
        <v>732</v>
      </c>
      <c r="I230" s="37" t="s">
        <v>733</v>
      </c>
      <c r="J230" s="145" t="s">
        <v>174</v>
      </c>
      <c r="K230" s="130">
        <v>4000.75</v>
      </c>
      <c r="L230" s="26">
        <f t="shared" si="33"/>
        <v>4000.75</v>
      </c>
      <c r="M230" s="161">
        <v>0</v>
      </c>
      <c r="N230" s="28">
        <f t="shared" si="29"/>
        <v>4000.75</v>
      </c>
      <c r="O230" s="29">
        <f t="shared" si="34"/>
        <v>4000.75</v>
      </c>
      <c r="P230" s="228"/>
      <c r="Q230" s="229"/>
      <c r="R230" s="229"/>
      <c r="S230" s="229"/>
      <c r="T230" s="229"/>
      <c r="U230" s="229"/>
      <c r="V230" s="229"/>
      <c r="W230" s="229"/>
      <c r="X230" s="229"/>
      <c r="Y230" s="229"/>
      <c r="Z230" s="229"/>
      <c r="AA230" s="229"/>
      <c r="AB230" s="229"/>
      <c r="AC230" s="229"/>
      <c r="AD230" s="229"/>
      <c r="AE230" s="229"/>
      <c r="AF230" s="229"/>
      <c r="AG230" s="229"/>
    </row>
    <row r="231" spans="1:33" ht="112.5" customHeight="1">
      <c r="A231" s="287" t="s">
        <v>638</v>
      </c>
      <c r="B231" s="288" t="s">
        <v>74</v>
      </c>
      <c r="C231" s="289"/>
      <c r="D231" s="172"/>
      <c r="E231" s="289" t="s">
        <v>734</v>
      </c>
      <c r="F231" s="290"/>
      <c r="G231" s="289">
        <v>1</v>
      </c>
      <c r="H231" s="291">
        <v>4920</v>
      </c>
      <c r="I231" s="292" t="s">
        <v>735</v>
      </c>
      <c r="J231" s="145" t="s">
        <v>174</v>
      </c>
      <c r="K231" s="293">
        <v>14800</v>
      </c>
      <c r="L231" s="217">
        <f t="shared" si="33"/>
        <v>14800</v>
      </c>
      <c r="M231" s="203">
        <v>0</v>
      </c>
      <c r="N231" s="294">
        <f t="shared" si="29"/>
        <v>14800</v>
      </c>
      <c r="O231" s="295">
        <f t="shared" si="34"/>
        <v>14800</v>
      </c>
      <c r="P231" s="30"/>
      <c r="Q231" s="31"/>
      <c r="R231" s="31"/>
      <c r="S231" s="31"/>
      <c r="T231" s="31"/>
      <c r="U231" s="31"/>
      <c r="V231" s="31"/>
      <c r="W231" s="31"/>
      <c r="X231" s="31"/>
      <c r="Y231" s="31"/>
      <c r="Z231" s="31"/>
      <c r="AA231" s="31"/>
      <c r="AB231" s="31"/>
      <c r="AC231" s="31"/>
      <c r="AD231" s="31"/>
      <c r="AE231" s="31"/>
      <c r="AF231" s="31"/>
      <c r="AG231" s="31"/>
    </row>
    <row r="232" spans="1:33" ht="112.5" customHeight="1">
      <c r="A232" s="287" t="s">
        <v>638</v>
      </c>
      <c r="B232" s="288" t="s">
        <v>20</v>
      </c>
      <c r="C232" s="289"/>
      <c r="D232" s="172"/>
      <c r="E232" s="289" t="s">
        <v>313</v>
      </c>
      <c r="F232" s="290"/>
      <c r="G232" s="289">
        <v>1</v>
      </c>
      <c r="H232" s="296">
        <v>36507352</v>
      </c>
      <c r="I232" s="292" t="s">
        <v>736</v>
      </c>
      <c r="J232" s="145" t="s">
        <v>737</v>
      </c>
      <c r="K232" s="297">
        <v>3310.89</v>
      </c>
      <c r="L232" s="217">
        <f t="shared" si="33"/>
        <v>3310.89</v>
      </c>
      <c r="M232" s="203">
        <v>0</v>
      </c>
      <c r="N232" s="294">
        <f t="shared" si="29"/>
        <v>3310.89</v>
      </c>
      <c r="O232" s="295">
        <f t="shared" si="34"/>
        <v>3310.89</v>
      </c>
      <c r="P232" s="30"/>
      <c r="Q232" s="31"/>
      <c r="R232" s="31"/>
      <c r="S232" s="31"/>
      <c r="T232" s="31"/>
      <c r="U232" s="31"/>
      <c r="V232" s="31"/>
      <c r="W232" s="31"/>
      <c r="X232" s="31"/>
      <c r="Y232" s="31"/>
      <c r="Z232" s="31"/>
      <c r="AA232" s="31"/>
      <c r="AB232" s="31"/>
      <c r="AC232" s="31"/>
      <c r="AD232" s="31"/>
      <c r="AE232" s="31"/>
      <c r="AF232" s="31"/>
      <c r="AG232" s="31"/>
    </row>
    <row r="233" spans="1:33" ht="112.5" customHeight="1">
      <c r="A233" s="287" t="s">
        <v>638</v>
      </c>
      <c r="B233" s="288" t="s">
        <v>20</v>
      </c>
      <c r="C233" s="289"/>
      <c r="D233" s="172"/>
      <c r="E233" s="289" t="s">
        <v>313</v>
      </c>
      <c r="F233" s="290"/>
      <c r="G233" s="289">
        <v>1</v>
      </c>
      <c r="H233" s="296">
        <v>36507350</v>
      </c>
      <c r="I233" s="292" t="s">
        <v>738</v>
      </c>
      <c r="J233" s="145" t="s">
        <v>737</v>
      </c>
      <c r="K233" s="297">
        <f>819*3.87</f>
        <v>3169.53</v>
      </c>
      <c r="L233" s="217">
        <v>3425.19</v>
      </c>
      <c r="M233" s="203">
        <v>0</v>
      </c>
      <c r="N233" s="294">
        <f t="shared" si="29"/>
        <v>3425.19</v>
      </c>
      <c r="O233" s="295">
        <f t="shared" si="34"/>
        <v>3425.19</v>
      </c>
      <c r="P233" s="30"/>
      <c r="Q233" s="31"/>
      <c r="R233" s="31"/>
      <c r="S233" s="31"/>
      <c r="T233" s="31"/>
      <c r="U233" s="31"/>
      <c r="V233" s="31"/>
      <c r="W233" s="31"/>
      <c r="X233" s="31"/>
      <c r="Y233" s="31"/>
      <c r="Z233" s="31"/>
      <c r="AA233" s="31"/>
      <c r="AB233" s="31"/>
      <c r="AC233" s="31"/>
      <c r="AD233" s="31"/>
      <c r="AE233" s="31"/>
      <c r="AF233" s="31"/>
      <c r="AG233" s="31"/>
    </row>
    <row r="234" spans="1:33" ht="112.5" customHeight="1">
      <c r="A234" s="287" t="s">
        <v>638</v>
      </c>
      <c r="B234" s="288" t="s">
        <v>664</v>
      </c>
      <c r="C234" s="289"/>
      <c r="D234" s="172"/>
      <c r="E234" s="89" t="s">
        <v>721</v>
      </c>
      <c r="F234" s="290"/>
      <c r="G234" s="289">
        <v>1</v>
      </c>
      <c r="H234" s="296" t="s">
        <v>739</v>
      </c>
      <c r="I234" s="298" t="s">
        <v>740</v>
      </c>
      <c r="J234" s="89" t="s">
        <v>319</v>
      </c>
      <c r="K234" s="293">
        <v>5670.72</v>
      </c>
      <c r="L234" s="217">
        <f t="shared" ref="L234:L236" si="35">K234*G234</f>
        <v>5670.72</v>
      </c>
      <c r="M234" s="203">
        <v>0</v>
      </c>
      <c r="N234" s="294">
        <f t="shared" si="29"/>
        <v>5670.72</v>
      </c>
      <c r="O234" s="295">
        <f t="shared" si="34"/>
        <v>5670.72</v>
      </c>
      <c r="P234" s="30"/>
      <c r="Q234" s="31"/>
      <c r="R234" s="31"/>
      <c r="S234" s="31"/>
      <c r="T234" s="31"/>
      <c r="U234" s="31"/>
      <c r="V234" s="31"/>
      <c r="W234" s="31"/>
      <c r="X234" s="31"/>
      <c r="Y234" s="31"/>
      <c r="Z234" s="31"/>
      <c r="AA234" s="31"/>
      <c r="AB234" s="31"/>
      <c r="AC234" s="31"/>
      <c r="AD234" s="31"/>
      <c r="AE234" s="31"/>
      <c r="AF234" s="31"/>
      <c r="AG234" s="31"/>
    </row>
    <row r="235" spans="1:33" ht="112.5" customHeight="1">
      <c r="A235" s="287" t="s">
        <v>638</v>
      </c>
      <c r="B235" s="288" t="s">
        <v>664</v>
      </c>
      <c r="C235" s="289"/>
      <c r="D235" s="172"/>
      <c r="E235" s="89" t="s">
        <v>721</v>
      </c>
      <c r="F235" s="290"/>
      <c r="G235" s="289">
        <v>1</v>
      </c>
      <c r="H235" s="296" t="s">
        <v>741</v>
      </c>
      <c r="I235" s="298" t="s">
        <v>742</v>
      </c>
      <c r="J235" s="89" t="s">
        <v>319</v>
      </c>
      <c r="K235" s="293">
        <v>5389.03</v>
      </c>
      <c r="L235" s="217">
        <f t="shared" si="35"/>
        <v>5389.03</v>
      </c>
      <c r="M235" s="203">
        <v>0</v>
      </c>
      <c r="N235" s="294">
        <f t="shared" si="29"/>
        <v>5389.03</v>
      </c>
      <c r="O235" s="295">
        <f t="shared" si="34"/>
        <v>5389.03</v>
      </c>
      <c r="P235" s="30"/>
      <c r="Q235" s="31"/>
      <c r="R235" s="31"/>
      <c r="S235" s="31"/>
      <c r="T235" s="31"/>
      <c r="U235" s="31"/>
      <c r="V235" s="31"/>
      <c r="W235" s="31"/>
      <c r="X235" s="31"/>
      <c r="Y235" s="31"/>
      <c r="Z235" s="31"/>
      <c r="AA235" s="31"/>
      <c r="AB235" s="31"/>
      <c r="AC235" s="31"/>
      <c r="AD235" s="31"/>
      <c r="AE235" s="31"/>
      <c r="AF235" s="31"/>
      <c r="AG235" s="31"/>
    </row>
    <row r="236" spans="1:33" ht="112.5" customHeight="1">
      <c r="A236" s="287" t="s">
        <v>638</v>
      </c>
      <c r="B236" s="20" t="s">
        <v>27</v>
      </c>
      <c r="C236" s="289"/>
      <c r="D236" s="172"/>
      <c r="E236" s="89" t="s">
        <v>189</v>
      </c>
      <c r="F236" s="290"/>
      <c r="G236" s="289">
        <v>1</v>
      </c>
      <c r="H236" s="296" t="s">
        <v>52</v>
      </c>
      <c r="I236" s="298" t="s">
        <v>743</v>
      </c>
      <c r="J236" s="89" t="s">
        <v>52</v>
      </c>
      <c r="K236" s="293">
        <v>1900</v>
      </c>
      <c r="L236" s="217">
        <f t="shared" si="35"/>
        <v>1900</v>
      </c>
      <c r="M236" s="203">
        <v>0</v>
      </c>
      <c r="N236" s="294">
        <f t="shared" si="29"/>
        <v>1900</v>
      </c>
      <c r="O236" s="295">
        <f t="shared" si="34"/>
        <v>1900</v>
      </c>
      <c r="P236" s="30" t="s">
        <v>108</v>
      </c>
      <c r="Q236" s="31"/>
      <c r="R236" s="31"/>
      <c r="S236" s="31"/>
      <c r="T236" s="31"/>
      <c r="U236" s="31"/>
      <c r="V236" s="31"/>
      <c r="W236" s="31"/>
      <c r="X236" s="31"/>
      <c r="Y236" s="31"/>
      <c r="Z236" s="31"/>
      <c r="AA236" s="31"/>
      <c r="AB236" s="31"/>
      <c r="AC236" s="31"/>
      <c r="AD236" s="31"/>
      <c r="AE236" s="31"/>
      <c r="AF236" s="31"/>
      <c r="AG236" s="31"/>
    </row>
    <row r="237" spans="1:33" ht="112.5" customHeight="1">
      <c r="A237" s="287" t="s">
        <v>638</v>
      </c>
      <c r="B237" s="20"/>
      <c r="C237" s="289"/>
      <c r="D237" s="172" t="s">
        <v>744</v>
      </c>
      <c r="E237" s="89" t="s">
        <v>189</v>
      </c>
      <c r="F237" s="290"/>
      <c r="G237" s="289">
        <v>1</v>
      </c>
      <c r="H237" s="296"/>
      <c r="I237" s="298" t="s">
        <v>745</v>
      </c>
      <c r="J237" s="89" t="s">
        <v>395</v>
      </c>
      <c r="K237" s="293">
        <v>6642</v>
      </c>
      <c r="L237" s="217">
        <f t="shared" ref="L237:L241" si="36">G237*K237</f>
        <v>6642</v>
      </c>
      <c r="M237" s="203">
        <v>0.5</v>
      </c>
      <c r="N237" s="294">
        <f t="shared" si="29"/>
        <v>3321</v>
      </c>
      <c r="O237" s="295">
        <f t="shared" ref="O237:O241" si="37">K237-(K237*M237)</f>
        <v>3321</v>
      </c>
      <c r="P237" s="30"/>
      <c r="Q237" s="31"/>
      <c r="R237" s="31"/>
      <c r="S237" s="31"/>
      <c r="T237" s="31"/>
      <c r="U237" s="31"/>
      <c r="V237" s="31"/>
      <c r="W237" s="31"/>
      <c r="X237" s="31"/>
      <c r="Y237" s="31"/>
      <c r="Z237" s="31"/>
      <c r="AA237" s="31"/>
      <c r="AB237" s="31"/>
      <c r="AC237" s="31"/>
      <c r="AD237" s="31"/>
      <c r="AE237" s="31"/>
      <c r="AF237" s="31"/>
      <c r="AG237" s="31"/>
    </row>
    <row r="238" spans="1:33" ht="112.5" customHeight="1">
      <c r="A238" s="287" t="s">
        <v>638</v>
      </c>
      <c r="B238" s="20" t="s">
        <v>746</v>
      </c>
      <c r="C238" s="289"/>
      <c r="D238" s="172" t="s">
        <v>747</v>
      </c>
      <c r="E238" s="89" t="s">
        <v>189</v>
      </c>
      <c r="F238" s="290"/>
      <c r="G238" s="289">
        <v>1</v>
      </c>
      <c r="H238" s="296"/>
      <c r="I238" s="298" t="s">
        <v>748</v>
      </c>
      <c r="J238" s="89" t="s">
        <v>749</v>
      </c>
      <c r="K238" s="293">
        <v>12009.6</v>
      </c>
      <c r="L238" s="217">
        <f t="shared" si="36"/>
        <v>12009.6</v>
      </c>
      <c r="M238" s="203">
        <v>0.6</v>
      </c>
      <c r="N238" s="294">
        <f t="shared" si="29"/>
        <v>4803.84</v>
      </c>
      <c r="O238" s="295">
        <f t="shared" si="37"/>
        <v>4803.84</v>
      </c>
      <c r="P238" s="30"/>
      <c r="Q238" s="31"/>
      <c r="R238" s="31"/>
      <c r="S238" s="31"/>
      <c r="T238" s="31"/>
      <c r="U238" s="31"/>
      <c r="V238" s="31"/>
      <c r="W238" s="31"/>
      <c r="X238" s="31"/>
      <c r="Y238" s="31"/>
      <c r="Z238" s="31"/>
      <c r="AA238" s="31"/>
      <c r="AB238" s="31"/>
      <c r="AC238" s="31"/>
      <c r="AD238" s="31"/>
      <c r="AE238" s="31"/>
      <c r="AF238" s="31"/>
      <c r="AG238" s="31"/>
    </row>
    <row r="239" spans="1:33" ht="112.5" customHeight="1">
      <c r="A239" s="287" t="s">
        <v>638</v>
      </c>
      <c r="B239" s="20"/>
      <c r="C239" s="289"/>
      <c r="D239" s="172" t="s">
        <v>750</v>
      </c>
      <c r="E239" s="89" t="s">
        <v>189</v>
      </c>
      <c r="F239" s="290"/>
      <c r="G239" s="289">
        <v>3</v>
      </c>
      <c r="H239" s="296"/>
      <c r="I239" s="298" t="s">
        <v>751</v>
      </c>
      <c r="J239" s="89" t="s">
        <v>191</v>
      </c>
      <c r="K239" s="293">
        <v>9667.1999999999989</v>
      </c>
      <c r="L239" s="217">
        <f t="shared" si="36"/>
        <v>29001.599999999999</v>
      </c>
      <c r="M239" s="203">
        <v>0.6</v>
      </c>
      <c r="N239" s="294">
        <f t="shared" si="29"/>
        <v>11600.64</v>
      </c>
      <c r="O239" s="295">
        <f t="shared" si="37"/>
        <v>3866.88</v>
      </c>
      <c r="P239" s="30"/>
      <c r="Q239" s="31"/>
      <c r="R239" s="31"/>
      <c r="S239" s="31"/>
      <c r="T239" s="31"/>
      <c r="U239" s="31"/>
      <c r="V239" s="31"/>
      <c r="W239" s="31"/>
      <c r="X239" s="31"/>
      <c r="Y239" s="31"/>
      <c r="Z239" s="31"/>
      <c r="AA239" s="31"/>
      <c r="AB239" s="31"/>
      <c r="AC239" s="31"/>
      <c r="AD239" s="31"/>
      <c r="AE239" s="31"/>
      <c r="AF239" s="31"/>
      <c r="AG239" s="31"/>
    </row>
    <row r="240" spans="1:33" ht="112.5" customHeight="1">
      <c r="A240" s="287" t="s">
        <v>638</v>
      </c>
      <c r="B240" s="20"/>
      <c r="C240" s="289"/>
      <c r="D240" s="172" t="s">
        <v>752</v>
      </c>
      <c r="E240" s="89" t="s">
        <v>189</v>
      </c>
      <c r="F240" s="290"/>
      <c r="G240" s="289">
        <v>1</v>
      </c>
      <c r="H240" s="296"/>
      <c r="I240" s="298" t="s">
        <v>753</v>
      </c>
      <c r="J240" s="89" t="s">
        <v>749</v>
      </c>
      <c r="K240" s="293">
        <v>4833.5999999999995</v>
      </c>
      <c r="L240" s="217">
        <f t="shared" si="36"/>
        <v>4833.5999999999995</v>
      </c>
      <c r="M240" s="203">
        <v>0.5</v>
      </c>
      <c r="N240" s="294">
        <f t="shared" si="29"/>
        <v>2416.7999999999997</v>
      </c>
      <c r="O240" s="295">
        <f t="shared" si="37"/>
        <v>2416.7999999999997</v>
      </c>
      <c r="P240" s="30"/>
      <c r="Q240" s="31"/>
      <c r="R240" s="31"/>
      <c r="S240" s="31"/>
      <c r="T240" s="31"/>
      <c r="U240" s="31"/>
      <c r="V240" s="31"/>
      <c r="W240" s="31"/>
      <c r="X240" s="31"/>
      <c r="Y240" s="31"/>
      <c r="Z240" s="31"/>
      <c r="AA240" s="31"/>
      <c r="AB240" s="31"/>
      <c r="AC240" s="31"/>
      <c r="AD240" s="31"/>
      <c r="AE240" s="31"/>
      <c r="AF240" s="31"/>
      <c r="AG240" s="31"/>
    </row>
    <row r="241" spans="1:33" ht="112.5" customHeight="1">
      <c r="A241" s="287" t="s">
        <v>638</v>
      </c>
      <c r="B241" s="20"/>
      <c r="C241" s="289"/>
      <c r="D241" s="172" t="s">
        <v>754</v>
      </c>
      <c r="E241" s="89" t="s">
        <v>189</v>
      </c>
      <c r="F241" s="290"/>
      <c r="G241" s="289">
        <v>1</v>
      </c>
      <c r="H241" s="296"/>
      <c r="I241" s="298" t="s">
        <v>755</v>
      </c>
      <c r="J241" s="89" t="s">
        <v>198</v>
      </c>
      <c r="K241" s="293">
        <v>3924</v>
      </c>
      <c r="L241" s="217">
        <f t="shared" si="36"/>
        <v>3924</v>
      </c>
      <c r="M241" s="203">
        <v>0.8</v>
      </c>
      <c r="N241" s="294">
        <f t="shared" si="29"/>
        <v>784.79999999999973</v>
      </c>
      <c r="O241" s="295">
        <f t="shared" si="37"/>
        <v>784.79999999999973</v>
      </c>
      <c r="P241" s="30"/>
      <c r="Q241" s="31"/>
      <c r="R241" s="31"/>
      <c r="S241" s="31"/>
      <c r="T241" s="31"/>
      <c r="U241" s="31"/>
      <c r="V241" s="31"/>
      <c r="W241" s="31"/>
      <c r="X241" s="31"/>
      <c r="Y241" s="31"/>
      <c r="Z241" s="31"/>
      <c r="AA241" s="31"/>
      <c r="AB241" s="31"/>
      <c r="AC241" s="31"/>
      <c r="AD241" s="31"/>
      <c r="AE241" s="31"/>
      <c r="AF241" s="31"/>
      <c r="AG241" s="31"/>
    </row>
    <row r="242" spans="1:33" ht="112.5" customHeight="1">
      <c r="A242" s="247" t="s">
        <v>756</v>
      </c>
      <c r="B242" s="20" t="s">
        <v>77</v>
      </c>
      <c r="C242" s="21" t="s">
        <v>351</v>
      </c>
      <c r="D242" s="22" t="s">
        <v>660</v>
      </c>
      <c r="E242" s="21" t="s">
        <v>757</v>
      </c>
      <c r="F242" s="23"/>
      <c r="G242" s="21">
        <v>1</v>
      </c>
      <c r="H242" s="24" t="s">
        <v>758</v>
      </c>
      <c r="I242" s="21" t="s">
        <v>759</v>
      </c>
      <c r="J242" s="145" t="s">
        <v>760</v>
      </c>
      <c r="K242" s="130">
        <v>27685.54</v>
      </c>
      <c r="L242" s="26">
        <f t="shared" ref="L242:L262" si="38">K242*G242</f>
        <v>27685.54</v>
      </c>
      <c r="M242" s="161">
        <v>0</v>
      </c>
      <c r="N242" s="28">
        <f t="shared" si="29"/>
        <v>27685.54</v>
      </c>
      <c r="O242" s="29">
        <f t="shared" ref="O242:O262" si="39">N242/G242</f>
        <v>27685.54</v>
      </c>
      <c r="P242" s="37"/>
      <c r="Q242" s="38"/>
      <c r="R242" s="38"/>
      <c r="S242" s="38"/>
      <c r="T242" s="38"/>
      <c r="U242" s="38"/>
      <c r="V242" s="38"/>
      <c r="W242" s="38"/>
      <c r="X242" s="38"/>
      <c r="Y242" s="38"/>
      <c r="Z242" s="38"/>
      <c r="AA242" s="38"/>
      <c r="AB242" s="38"/>
      <c r="AC242" s="38"/>
      <c r="AD242" s="38"/>
      <c r="AE242" s="38"/>
      <c r="AF242" s="38"/>
      <c r="AG242" s="38"/>
    </row>
    <row r="243" spans="1:33" ht="114" customHeight="1">
      <c r="A243" s="247" t="s">
        <v>756</v>
      </c>
      <c r="B243" s="20" t="s">
        <v>27</v>
      </c>
      <c r="C243" s="21" t="s">
        <v>761</v>
      </c>
      <c r="D243" s="22" t="s">
        <v>762</v>
      </c>
      <c r="E243" s="142" t="s">
        <v>763</v>
      </c>
      <c r="F243" s="21"/>
      <c r="G243" s="21">
        <v>1</v>
      </c>
      <c r="H243" s="24">
        <v>24400</v>
      </c>
      <c r="I243" s="21" t="s">
        <v>764</v>
      </c>
      <c r="J243" s="145" t="s">
        <v>765</v>
      </c>
      <c r="K243" s="36">
        <v>2320</v>
      </c>
      <c r="L243" s="26">
        <f t="shared" si="38"/>
        <v>2320</v>
      </c>
      <c r="M243" s="161">
        <v>0.7</v>
      </c>
      <c r="N243" s="28">
        <f t="shared" si="29"/>
        <v>696</v>
      </c>
      <c r="O243" s="29">
        <f t="shared" si="39"/>
        <v>696</v>
      </c>
      <c r="P243" s="37"/>
      <c r="Q243" s="38"/>
      <c r="R243" s="38"/>
      <c r="S243" s="38"/>
      <c r="T243" s="38"/>
      <c r="U243" s="38"/>
      <c r="V243" s="38"/>
      <c r="W243" s="38"/>
      <c r="X243" s="38"/>
      <c r="Y243" s="38"/>
      <c r="Z243" s="38"/>
      <c r="AA243" s="38"/>
      <c r="AB243" s="38"/>
      <c r="AC243" s="38"/>
      <c r="AD243" s="38"/>
      <c r="AE243" s="38"/>
      <c r="AF243" s="38"/>
      <c r="AG243" s="38"/>
    </row>
    <row r="244" spans="1:33" ht="112.5" customHeight="1">
      <c r="A244" s="247" t="s">
        <v>756</v>
      </c>
      <c r="B244" s="20" t="s">
        <v>195</v>
      </c>
      <c r="C244" s="21" t="s">
        <v>220</v>
      </c>
      <c r="D244" s="22" t="s">
        <v>766</v>
      </c>
      <c r="E244" s="142" t="s">
        <v>767</v>
      </c>
      <c r="F244" s="23"/>
      <c r="G244" s="21">
        <v>1</v>
      </c>
      <c r="H244" s="24">
        <v>27385</v>
      </c>
      <c r="I244" s="21" t="s">
        <v>766</v>
      </c>
      <c r="J244" s="145" t="s">
        <v>283</v>
      </c>
      <c r="K244" s="36">
        <v>2773</v>
      </c>
      <c r="L244" s="26">
        <f t="shared" si="38"/>
        <v>2773</v>
      </c>
      <c r="M244" s="161">
        <v>0.7</v>
      </c>
      <c r="N244" s="28">
        <f t="shared" si="29"/>
        <v>831.90000000000009</v>
      </c>
      <c r="O244" s="29">
        <f t="shared" si="39"/>
        <v>831.90000000000009</v>
      </c>
      <c r="P244" s="37"/>
      <c r="Q244" s="38"/>
      <c r="R244" s="38"/>
      <c r="S244" s="38"/>
      <c r="T244" s="38"/>
      <c r="U244" s="38"/>
      <c r="V244" s="38"/>
      <c r="W244" s="38"/>
      <c r="X244" s="38"/>
      <c r="Y244" s="38"/>
      <c r="Z244" s="38"/>
      <c r="AA244" s="38"/>
      <c r="AB244" s="38"/>
      <c r="AC244" s="38"/>
      <c r="AD244" s="38"/>
      <c r="AE244" s="38"/>
      <c r="AF244" s="38"/>
      <c r="AG244" s="38"/>
    </row>
    <row r="245" spans="1:33" ht="112.5" customHeight="1">
      <c r="A245" s="247" t="s">
        <v>756</v>
      </c>
      <c r="B245" s="20" t="s">
        <v>406</v>
      </c>
      <c r="C245" s="21" t="s">
        <v>220</v>
      </c>
      <c r="D245" s="22" t="s">
        <v>768</v>
      </c>
      <c r="E245" s="21" t="s">
        <v>145</v>
      </c>
      <c r="F245" s="23"/>
      <c r="G245" s="21">
        <v>1</v>
      </c>
      <c r="H245" s="24">
        <v>27941</v>
      </c>
      <c r="I245" s="21" t="s">
        <v>769</v>
      </c>
      <c r="J245" s="299" t="s">
        <v>161</v>
      </c>
      <c r="K245" s="36">
        <v>3756.63</v>
      </c>
      <c r="L245" s="26">
        <f t="shared" si="38"/>
        <v>3756.63</v>
      </c>
      <c r="M245" s="161">
        <v>0.5</v>
      </c>
      <c r="N245" s="28">
        <f t="shared" si="29"/>
        <v>1878.3150000000001</v>
      </c>
      <c r="O245" s="29">
        <f t="shared" si="39"/>
        <v>1878.3150000000001</v>
      </c>
      <c r="P245" s="37"/>
      <c r="Q245" s="38"/>
      <c r="R245" s="38"/>
      <c r="S245" s="38"/>
      <c r="T245" s="38"/>
      <c r="U245" s="38"/>
      <c r="V245" s="38"/>
      <c r="W245" s="38"/>
      <c r="X245" s="38"/>
      <c r="Y245" s="38"/>
      <c r="Z245" s="38"/>
      <c r="AA245" s="38"/>
      <c r="AB245" s="38"/>
      <c r="AC245" s="38"/>
      <c r="AD245" s="38"/>
      <c r="AE245" s="38"/>
      <c r="AF245" s="38"/>
      <c r="AG245" s="38"/>
    </row>
    <row r="246" spans="1:33" ht="90" customHeight="1">
      <c r="A246" s="247" t="s">
        <v>756</v>
      </c>
      <c r="B246" s="288" t="s">
        <v>27</v>
      </c>
      <c r="C246" s="21" t="s">
        <v>220</v>
      </c>
      <c r="D246" s="22" t="s">
        <v>770</v>
      </c>
      <c r="E246" s="21" t="s">
        <v>145</v>
      </c>
      <c r="F246" s="23"/>
      <c r="G246" s="21">
        <v>1</v>
      </c>
      <c r="H246" s="24">
        <v>27942</v>
      </c>
      <c r="I246" s="21" t="s">
        <v>771</v>
      </c>
      <c r="J246" s="145" t="s">
        <v>161</v>
      </c>
      <c r="K246" s="36">
        <v>4665.95</v>
      </c>
      <c r="L246" s="26">
        <f t="shared" si="38"/>
        <v>4665.95</v>
      </c>
      <c r="M246" s="161">
        <v>0.5</v>
      </c>
      <c r="N246" s="28">
        <f t="shared" si="29"/>
        <v>2332.9749999999999</v>
      </c>
      <c r="O246" s="29">
        <f t="shared" si="39"/>
        <v>2332.9749999999999</v>
      </c>
      <c r="P246" s="32" t="s">
        <v>166</v>
      </c>
      <c r="Q246" s="33"/>
      <c r="R246" s="33"/>
      <c r="S246" s="33"/>
      <c r="T246" s="33"/>
      <c r="U246" s="33"/>
      <c r="V246" s="33"/>
      <c r="W246" s="33"/>
      <c r="X246" s="33"/>
      <c r="Y246" s="33"/>
      <c r="Z246" s="33"/>
      <c r="AA246" s="33"/>
      <c r="AB246" s="33"/>
      <c r="AC246" s="33"/>
      <c r="AD246" s="33"/>
      <c r="AE246" s="33"/>
      <c r="AF246" s="33"/>
      <c r="AG246" s="33"/>
    </row>
    <row r="247" spans="1:33" ht="112.5" customHeight="1">
      <c r="A247" s="247" t="s">
        <v>756</v>
      </c>
      <c r="B247" s="288" t="s">
        <v>27</v>
      </c>
      <c r="C247" s="21" t="s">
        <v>234</v>
      </c>
      <c r="D247" s="22" t="s">
        <v>772</v>
      </c>
      <c r="E247" s="21" t="s">
        <v>773</v>
      </c>
      <c r="F247" s="23"/>
      <c r="G247" s="21">
        <v>1</v>
      </c>
      <c r="H247" s="24">
        <v>22185</v>
      </c>
      <c r="I247" s="21" t="s">
        <v>774</v>
      </c>
      <c r="J247" s="145" t="s">
        <v>775</v>
      </c>
      <c r="K247" s="36">
        <v>5559</v>
      </c>
      <c r="L247" s="26">
        <f t="shared" si="38"/>
        <v>5559</v>
      </c>
      <c r="M247" s="161">
        <v>0.7</v>
      </c>
      <c r="N247" s="28">
        <f t="shared" si="29"/>
        <v>1667.7000000000003</v>
      </c>
      <c r="O247" s="29">
        <f t="shared" si="39"/>
        <v>1667.7000000000003</v>
      </c>
      <c r="P247" s="37" t="s">
        <v>776</v>
      </c>
      <c r="Q247" s="38"/>
      <c r="R247" s="38"/>
      <c r="S247" s="38"/>
      <c r="T247" s="38"/>
      <c r="U247" s="38"/>
      <c r="V247" s="38"/>
      <c r="W247" s="38"/>
      <c r="X247" s="38"/>
      <c r="Y247" s="38"/>
      <c r="Z247" s="38"/>
      <c r="AA247" s="38"/>
      <c r="AB247" s="38"/>
      <c r="AC247" s="38"/>
      <c r="AD247" s="38"/>
      <c r="AE247" s="38"/>
      <c r="AF247" s="38"/>
      <c r="AG247" s="38"/>
    </row>
    <row r="248" spans="1:33" ht="112.5" customHeight="1">
      <c r="A248" s="247" t="s">
        <v>756</v>
      </c>
      <c r="B248" s="288" t="s">
        <v>27</v>
      </c>
      <c r="C248" s="21" t="s">
        <v>234</v>
      </c>
      <c r="D248" s="22" t="s">
        <v>777</v>
      </c>
      <c r="E248" s="21" t="s">
        <v>701</v>
      </c>
      <c r="F248" s="23"/>
      <c r="G248" s="21">
        <v>1</v>
      </c>
      <c r="H248" s="24">
        <v>26633</v>
      </c>
      <c r="I248" s="21" t="s">
        <v>778</v>
      </c>
      <c r="J248" s="145" t="s">
        <v>779</v>
      </c>
      <c r="K248" s="36">
        <v>6720</v>
      </c>
      <c r="L248" s="26">
        <f t="shared" si="38"/>
        <v>6720</v>
      </c>
      <c r="M248" s="161">
        <v>0.7</v>
      </c>
      <c r="N248" s="28">
        <f t="shared" si="29"/>
        <v>2016</v>
      </c>
      <c r="O248" s="29">
        <f t="shared" si="39"/>
        <v>2016</v>
      </c>
      <c r="P248" s="37"/>
      <c r="Q248" s="38"/>
      <c r="R248" s="38"/>
      <c r="S248" s="38"/>
      <c r="T248" s="38"/>
      <c r="U248" s="38"/>
      <c r="V248" s="38"/>
      <c r="W248" s="38"/>
      <c r="X248" s="38"/>
      <c r="Y248" s="38"/>
      <c r="Z248" s="38"/>
      <c r="AA248" s="38"/>
      <c r="AB248" s="38"/>
      <c r="AC248" s="38"/>
      <c r="AD248" s="38"/>
      <c r="AE248" s="38"/>
      <c r="AF248" s="38"/>
      <c r="AG248" s="38"/>
    </row>
    <row r="249" spans="1:33" ht="112.5" customHeight="1">
      <c r="A249" s="300" t="s">
        <v>756</v>
      </c>
      <c r="B249" s="288" t="s">
        <v>27</v>
      </c>
      <c r="C249" s="289" t="s">
        <v>241</v>
      </c>
      <c r="D249" s="301" t="s">
        <v>780</v>
      </c>
      <c r="E249" s="289" t="s">
        <v>781</v>
      </c>
      <c r="F249" s="290"/>
      <c r="G249" s="289">
        <v>2</v>
      </c>
      <c r="H249" s="302"/>
      <c r="I249" s="289" t="s">
        <v>782</v>
      </c>
      <c r="J249" s="145" t="s">
        <v>783</v>
      </c>
      <c r="K249" s="297">
        <v>6300</v>
      </c>
      <c r="L249" s="217">
        <f t="shared" si="38"/>
        <v>12600</v>
      </c>
      <c r="M249" s="303">
        <v>0.7</v>
      </c>
      <c r="N249" s="294">
        <f t="shared" si="29"/>
        <v>3780</v>
      </c>
      <c r="O249" s="295">
        <f t="shared" si="39"/>
        <v>1890</v>
      </c>
      <c r="P249" s="292" t="s">
        <v>784</v>
      </c>
      <c r="Q249" s="304"/>
      <c r="R249" s="304"/>
      <c r="S249" s="304"/>
      <c r="T249" s="304"/>
      <c r="U249" s="304"/>
      <c r="V249" s="304"/>
      <c r="W249" s="304"/>
      <c r="X249" s="304"/>
      <c r="Y249" s="304"/>
      <c r="Z249" s="304"/>
      <c r="AA249" s="304"/>
      <c r="AB249" s="304"/>
      <c r="AC249" s="304"/>
      <c r="AD249" s="304"/>
      <c r="AE249" s="304"/>
      <c r="AF249" s="304"/>
      <c r="AG249" s="304"/>
    </row>
    <row r="250" spans="1:33" ht="112.5" customHeight="1">
      <c r="A250" s="247" t="s">
        <v>756</v>
      </c>
      <c r="B250" s="20" t="s">
        <v>785</v>
      </c>
      <c r="C250" s="172" t="s">
        <v>234</v>
      </c>
      <c r="D250" s="22" t="s">
        <v>786</v>
      </c>
      <c r="E250" s="21" t="s">
        <v>245</v>
      </c>
      <c r="F250" s="21"/>
      <c r="G250" s="21">
        <v>1</v>
      </c>
      <c r="H250" s="24">
        <v>29137</v>
      </c>
      <c r="I250" s="21" t="s">
        <v>787</v>
      </c>
      <c r="J250" s="173" t="s">
        <v>588</v>
      </c>
      <c r="K250" s="36">
        <v>9934.76</v>
      </c>
      <c r="L250" s="26">
        <f t="shared" si="38"/>
        <v>9934.76</v>
      </c>
      <c r="M250" s="116">
        <v>0</v>
      </c>
      <c r="N250" s="28">
        <f t="shared" si="29"/>
        <v>9934.76</v>
      </c>
      <c r="O250" s="29">
        <f t="shared" si="39"/>
        <v>9934.76</v>
      </c>
      <c r="P250" s="88" t="s">
        <v>788</v>
      </c>
      <c r="Q250" s="134"/>
      <c r="R250" s="134"/>
      <c r="S250" s="134"/>
      <c r="T250" s="134"/>
      <c r="U250" s="134"/>
      <c r="V250" s="134"/>
      <c r="W250" s="134"/>
      <c r="X250" s="134"/>
      <c r="Y250" s="134"/>
      <c r="Z250" s="134"/>
      <c r="AA250" s="134"/>
      <c r="AB250" s="134"/>
      <c r="AC250" s="134"/>
      <c r="AD250" s="134"/>
      <c r="AE250" s="134"/>
      <c r="AF250" s="134"/>
      <c r="AG250" s="134"/>
    </row>
    <row r="251" spans="1:33" ht="112.5" customHeight="1">
      <c r="A251" s="247" t="s">
        <v>756</v>
      </c>
      <c r="B251" s="20" t="s">
        <v>785</v>
      </c>
      <c r="C251" s="172" t="s">
        <v>338</v>
      </c>
      <c r="D251" s="22" t="s">
        <v>789</v>
      </c>
      <c r="E251" s="21" t="s">
        <v>245</v>
      </c>
      <c r="F251" s="21"/>
      <c r="G251" s="21">
        <v>2</v>
      </c>
      <c r="H251" s="24">
        <v>29136</v>
      </c>
      <c r="I251" s="21" t="s">
        <v>790</v>
      </c>
      <c r="J251" s="173" t="s">
        <v>588</v>
      </c>
      <c r="K251" s="36">
        <v>9934.76</v>
      </c>
      <c r="L251" s="26">
        <f t="shared" si="38"/>
        <v>19869.52</v>
      </c>
      <c r="M251" s="116">
        <v>0</v>
      </c>
      <c r="N251" s="28">
        <f t="shared" si="29"/>
        <v>19869.52</v>
      </c>
      <c r="O251" s="29">
        <f t="shared" si="39"/>
        <v>9934.76</v>
      </c>
      <c r="P251" s="88" t="s">
        <v>788</v>
      </c>
      <c r="Q251" s="134"/>
      <c r="R251" s="134"/>
      <c r="S251" s="134"/>
      <c r="T251" s="134"/>
      <c r="U251" s="134"/>
      <c r="V251" s="134"/>
      <c r="W251" s="134"/>
      <c r="X251" s="134"/>
      <c r="Y251" s="134"/>
      <c r="Z251" s="134"/>
      <c r="AA251" s="134"/>
      <c r="AB251" s="134"/>
      <c r="AC251" s="134"/>
      <c r="AD251" s="134"/>
      <c r="AE251" s="134"/>
      <c r="AF251" s="134"/>
      <c r="AG251" s="134"/>
    </row>
    <row r="252" spans="1:33" ht="112.5" customHeight="1">
      <c r="A252" s="247" t="s">
        <v>756</v>
      </c>
      <c r="B252" s="20" t="s">
        <v>720</v>
      </c>
      <c r="C252" s="172"/>
      <c r="D252" s="22"/>
      <c r="E252" s="21" t="s">
        <v>791</v>
      </c>
      <c r="F252" s="21"/>
      <c r="G252" s="21">
        <v>1</v>
      </c>
      <c r="H252" s="24">
        <v>11426.24</v>
      </c>
      <c r="I252" s="37" t="s">
        <v>792</v>
      </c>
      <c r="J252" s="173" t="s">
        <v>793</v>
      </c>
      <c r="K252" s="130">
        <v>17713.599999999999</v>
      </c>
      <c r="L252" s="26">
        <f t="shared" si="38"/>
        <v>17713.599999999999</v>
      </c>
      <c r="M252" s="116">
        <v>0</v>
      </c>
      <c r="N252" s="28">
        <f t="shared" si="29"/>
        <v>17713.599999999999</v>
      </c>
      <c r="O252" s="29">
        <f t="shared" si="39"/>
        <v>17713.599999999999</v>
      </c>
      <c r="P252" s="37"/>
      <c r="Q252" s="38"/>
      <c r="R252" s="38"/>
      <c r="S252" s="38"/>
      <c r="T252" s="38"/>
      <c r="U252" s="38"/>
      <c r="V252" s="38"/>
      <c r="W252" s="38"/>
      <c r="X252" s="38"/>
      <c r="Y252" s="38"/>
      <c r="Z252" s="38"/>
      <c r="AA252" s="38"/>
      <c r="AB252" s="38"/>
      <c r="AC252" s="38"/>
      <c r="AD252" s="38"/>
      <c r="AE252" s="38"/>
      <c r="AF252" s="38"/>
      <c r="AG252" s="38"/>
    </row>
    <row r="253" spans="1:33" ht="112.5" customHeight="1">
      <c r="A253" s="247" t="s">
        <v>756</v>
      </c>
      <c r="B253" s="20" t="s">
        <v>45</v>
      </c>
      <c r="C253" s="172"/>
      <c r="D253" s="22"/>
      <c r="E253" s="21" t="s">
        <v>472</v>
      </c>
      <c r="F253" s="21"/>
      <c r="G253" s="21">
        <v>1</v>
      </c>
      <c r="H253" s="24" t="s">
        <v>794</v>
      </c>
      <c r="I253" s="37" t="s">
        <v>795</v>
      </c>
      <c r="J253" s="173" t="s">
        <v>793</v>
      </c>
      <c r="K253" s="130">
        <v>6886.75</v>
      </c>
      <c r="L253" s="26">
        <f t="shared" si="38"/>
        <v>6886.75</v>
      </c>
      <c r="M253" s="116">
        <v>0</v>
      </c>
      <c r="N253" s="28">
        <f t="shared" si="29"/>
        <v>6886.75</v>
      </c>
      <c r="O253" s="29">
        <f t="shared" si="39"/>
        <v>6886.75</v>
      </c>
      <c r="P253" s="37"/>
      <c r="Q253" s="38"/>
      <c r="R253" s="38"/>
      <c r="S253" s="38"/>
      <c r="T253" s="38"/>
      <c r="U253" s="38"/>
      <c r="V253" s="38"/>
      <c r="W253" s="38"/>
      <c r="X253" s="38"/>
      <c r="Y253" s="38"/>
      <c r="Z253" s="38"/>
      <c r="AA253" s="38"/>
      <c r="AB253" s="38"/>
      <c r="AC253" s="38"/>
      <c r="AD253" s="38"/>
      <c r="AE253" s="38"/>
      <c r="AF253" s="38"/>
      <c r="AG253" s="38"/>
    </row>
    <row r="254" spans="1:33" ht="112.5" customHeight="1">
      <c r="A254" s="247" t="s">
        <v>756</v>
      </c>
      <c r="B254" s="20" t="s">
        <v>45</v>
      </c>
      <c r="C254" s="172"/>
      <c r="D254" s="22"/>
      <c r="E254" s="21" t="s">
        <v>734</v>
      </c>
      <c r="F254" s="21"/>
      <c r="G254" s="21">
        <v>1</v>
      </c>
      <c r="H254" s="141">
        <v>4888</v>
      </c>
      <c r="I254" s="37" t="s">
        <v>796</v>
      </c>
      <c r="J254" s="173" t="s">
        <v>793</v>
      </c>
      <c r="K254" s="130">
        <v>15207</v>
      </c>
      <c r="L254" s="26">
        <f t="shared" si="38"/>
        <v>15207</v>
      </c>
      <c r="M254" s="116">
        <v>0</v>
      </c>
      <c r="N254" s="28">
        <f t="shared" si="29"/>
        <v>15207</v>
      </c>
      <c r="O254" s="29">
        <f t="shared" si="39"/>
        <v>15207</v>
      </c>
      <c r="P254" s="88"/>
      <c r="Q254" s="134"/>
      <c r="R254" s="134"/>
      <c r="S254" s="134"/>
      <c r="T254" s="134"/>
      <c r="U254" s="134"/>
      <c r="V254" s="134"/>
      <c r="W254" s="134"/>
      <c r="X254" s="134"/>
      <c r="Y254" s="134"/>
      <c r="Z254" s="134"/>
      <c r="AA254" s="134"/>
      <c r="AB254" s="134"/>
      <c r="AC254" s="134"/>
      <c r="AD254" s="134"/>
      <c r="AE254" s="134"/>
      <c r="AF254" s="134"/>
      <c r="AG254" s="134"/>
    </row>
    <row r="255" spans="1:33" ht="112.5" customHeight="1">
      <c r="A255" s="247" t="s">
        <v>756</v>
      </c>
      <c r="B255" s="20" t="s">
        <v>45</v>
      </c>
      <c r="C255" s="172"/>
      <c r="D255" s="22"/>
      <c r="E255" s="21" t="s">
        <v>734</v>
      </c>
      <c r="F255" s="21"/>
      <c r="G255" s="21">
        <v>1</v>
      </c>
      <c r="H255" s="141">
        <v>5058</v>
      </c>
      <c r="I255" s="37" t="s">
        <v>797</v>
      </c>
      <c r="J255" s="173" t="s">
        <v>793</v>
      </c>
      <c r="K255" s="130">
        <v>19432.400000000001</v>
      </c>
      <c r="L255" s="26">
        <f t="shared" si="38"/>
        <v>19432.400000000001</v>
      </c>
      <c r="M255" s="116">
        <v>0</v>
      </c>
      <c r="N255" s="28">
        <f t="shared" si="29"/>
        <v>19432.400000000001</v>
      </c>
      <c r="O255" s="29">
        <f t="shared" si="39"/>
        <v>19432.400000000001</v>
      </c>
      <c r="P255" s="37"/>
      <c r="Q255" s="38"/>
      <c r="R255" s="38"/>
      <c r="S255" s="38"/>
      <c r="T255" s="38"/>
      <c r="U255" s="38"/>
      <c r="V255" s="38"/>
      <c r="W255" s="38"/>
      <c r="X255" s="38"/>
      <c r="Y255" s="38"/>
      <c r="Z255" s="38"/>
      <c r="AA255" s="38"/>
      <c r="AB255" s="38"/>
      <c r="AC255" s="38"/>
      <c r="AD255" s="38"/>
      <c r="AE255" s="38"/>
      <c r="AF255" s="38"/>
      <c r="AG255" s="38"/>
    </row>
    <row r="256" spans="1:33" ht="112.5" customHeight="1">
      <c r="A256" s="247" t="s">
        <v>798</v>
      </c>
      <c r="B256" s="20" t="s">
        <v>77</v>
      </c>
      <c r="C256" s="172"/>
      <c r="D256" s="22"/>
      <c r="E256" s="21" t="s">
        <v>99</v>
      </c>
      <c r="F256" s="21"/>
      <c r="G256" s="21">
        <v>1</v>
      </c>
      <c r="H256" s="24" t="s">
        <v>799</v>
      </c>
      <c r="I256" s="37" t="s">
        <v>800</v>
      </c>
      <c r="J256" s="173" t="s">
        <v>179</v>
      </c>
      <c r="K256" s="130">
        <v>10920</v>
      </c>
      <c r="L256" s="26">
        <f t="shared" si="38"/>
        <v>10920</v>
      </c>
      <c r="M256" s="116">
        <v>0</v>
      </c>
      <c r="N256" s="28">
        <f t="shared" si="29"/>
        <v>10920</v>
      </c>
      <c r="O256" s="29">
        <f t="shared" si="39"/>
        <v>10920</v>
      </c>
      <c r="P256" s="37"/>
      <c r="Q256" s="38"/>
      <c r="R256" s="38"/>
      <c r="S256" s="38"/>
      <c r="T256" s="38"/>
      <c r="U256" s="38"/>
      <c r="V256" s="38"/>
      <c r="W256" s="38"/>
      <c r="X256" s="38"/>
      <c r="Y256" s="38"/>
      <c r="Z256" s="38"/>
      <c r="AA256" s="38"/>
      <c r="AB256" s="38"/>
      <c r="AC256" s="38"/>
      <c r="AD256" s="38"/>
      <c r="AE256" s="38"/>
      <c r="AF256" s="38"/>
      <c r="AG256" s="38"/>
    </row>
    <row r="257" spans="1:33" ht="112.5" customHeight="1">
      <c r="A257" s="247" t="s">
        <v>801</v>
      </c>
      <c r="B257" s="20" t="s">
        <v>77</v>
      </c>
      <c r="C257" s="172"/>
      <c r="D257" s="22"/>
      <c r="E257" s="21" t="s">
        <v>99</v>
      </c>
      <c r="F257" s="21"/>
      <c r="G257" s="21">
        <v>1</v>
      </c>
      <c r="H257" s="24" t="s">
        <v>802</v>
      </c>
      <c r="I257" s="37" t="s">
        <v>803</v>
      </c>
      <c r="J257" s="173" t="s">
        <v>179</v>
      </c>
      <c r="K257" s="130">
        <v>11001</v>
      </c>
      <c r="L257" s="26">
        <f t="shared" si="38"/>
        <v>11001</v>
      </c>
      <c r="M257" s="116">
        <v>0</v>
      </c>
      <c r="N257" s="28">
        <f t="shared" si="29"/>
        <v>11001</v>
      </c>
      <c r="O257" s="29">
        <f t="shared" si="39"/>
        <v>11001</v>
      </c>
      <c r="P257" s="37"/>
      <c r="Q257" s="38"/>
      <c r="R257" s="38"/>
      <c r="S257" s="38"/>
      <c r="T257" s="38"/>
      <c r="U257" s="38"/>
      <c r="V257" s="38"/>
      <c r="W257" s="38"/>
      <c r="X257" s="38"/>
      <c r="Y257" s="38"/>
      <c r="Z257" s="38"/>
      <c r="AA257" s="38"/>
      <c r="AB257" s="38"/>
      <c r="AC257" s="38"/>
      <c r="AD257" s="38"/>
      <c r="AE257" s="38"/>
      <c r="AF257" s="38"/>
      <c r="AG257" s="38"/>
    </row>
    <row r="258" spans="1:33" ht="112.5" customHeight="1">
      <c r="A258" s="247" t="s">
        <v>756</v>
      </c>
      <c r="B258" s="20" t="s">
        <v>45</v>
      </c>
      <c r="C258" s="172"/>
      <c r="D258" s="22"/>
      <c r="E258" s="21" t="s">
        <v>355</v>
      </c>
      <c r="F258" s="21"/>
      <c r="G258" s="21">
        <v>1</v>
      </c>
      <c r="H258" s="24" t="s">
        <v>804</v>
      </c>
      <c r="I258" s="37" t="s">
        <v>805</v>
      </c>
      <c r="J258" s="173" t="s">
        <v>806</v>
      </c>
      <c r="K258" s="130">
        <v>5472.43</v>
      </c>
      <c r="L258" s="26">
        <f t="shared" si="38"/>
        <v>5472.43</v>
      </c>
      <c r="M258" s="116">
        <v>0</v>
      </c>
      <c r="N258" s="28">
        <f t="shared" si="29"/>
        <v>5472.43</v>
      </c>
      <c r="O258" s="29">
        <f t="shared" si="39"/>
        <v>5472.43</v>
      </c>
      <c r="P258" s="37"/>
      <c r="Q258" s="38"/>
      <c r="R258" s="38"/>
      <c r="S258" s="38"/>
      <c r="T258" s="38"/>
      <c r="U258" s="38"/>
      <c r="V258" s="38"/>
      <c r="W258" s="38"/>
      <c r="X258" s="38"/>
      <c r="Y258" s="38"/>
      <c r="Z258" s="38"/>
      <c r="AA258" s="38"/>
      <c r="AB258" s="38"/>
      <c r="AC258" s="38"/>
      <c r="AD258" s="38"/>
      <c r="AE258" s="38"/>
      <c r="AF258" s="38"/>
      <c r="AG258" s="38"/>
    </row>
    <row r="259" spans="1:33" ht="112.5" customHeight="1">
      <c r="A259" s="247" t="s">
        <v>756</v>
      </c>
      <c r="B259" s="20" t="s">
        <v>77</v>
      </c>
      <c r="C259" s="172"/>
      <c r="D259" s="22"/>
      <c r="E259" s="21" t="s">
        <v>93</v>
      </c>
      <c r="F259" s="21"/>
      <c r="G259" s="21">
        <v>1</v>
      </c>
      <c r="H259" s="24" t="s">
        <v>807</v>
      </c>
      <c r="I259" s="37" t="s">
        <v>808</v>
      </c>
      <c r="J259" s="173" t="s">
        <v>174</v>
      </c>
      <c r="K259" s="130">
        <v>22264.39</v>
      </c>
      <c r="L259" s="26">
        <f t="shared" si="38"/>
        <v>22264.39</v>
      </c>
      <c r="M259" s="116">
        <v>0</v>
      </c>
      <c r="N259" s="28">
        <f t="shared" si="29"/>
        <v>22264.39</v>
      </c>
      <c r="O259" s="29">
        <f t="shared" si="39"/>
        <v>22264.39</v>
      </c>
      <c r="P259" s="37"/>
      <c r="Q259" s="38"/>
      <c r="R259" s="38"/>
      <c r="S259" s="38"/>
      <c r="T259" s="38"/>
      <c r="U259" s="38"/>
      <c r="V259" s="38"/>
      <c r="W259" s="38"/>
      <c r="X259" s="38"/>
      <c r="Y259" s="38"/>
      <c r="Z259" s="38"/>
      <c r="AA259" s="38"/>
      <c r="AB259" s="38"/>
      <c r="AC259" s="38"/>
      <c r="AD259" s="38"/>
      <c r="AE259" s="38"/>
      <c r="AF259" s="38"/>
      <c r="AG259" s="38"/>
    </row>
    <row r="260" spans="1:33" ht="112.5" customHeight="1">
      <c r="A260" s="247" t="s">
        <v>756</v>
      </c>
      <c r="B260" s="20" t="s">
        <v>92</v>
      </c>
      <c r="C260" s="172"/>
      <c r="D260" s="22"/>
      <c r="E260" s="21" t="s">
        <v>93</v>
      </c>
      <c r="F260" s="21"/>
      <c r="G260" s="21">
        <v>1</v>
      </c>
      <c r="H260" s="24" t="s">
        <v>809</v>
      </c>
      <c r="I260" s="37" t="s">
        <v>810</v>
      </c>
      <c r="J260" s="25" t="s">
        <v>174</v>
      </c>
      <c r="K260" s="130">
        <v>8692.6</v>
      </c>
      <c r="L260" s="26">
        <f t="shared" si="38"/>
        <v>8692.6</v>
      </c>
      <c r="M260" s="116">
        <v>0</v>
      </c>
      <c r="N260" s="28">
        <f t="shared" si="29"/>
        <v>8692.6</v>
      </c>
      <c r="O260" s="29">
        <f t="shared" si="39"/>
        <v>8692.6</v>
      </c>
      <c r="P260" s="37"/>
      <c r="Q260" s="38"/>
      <c r="R260" s="38"/>
      <c r="S260" s="38"/>
      <c r="T260" s="38"/>
      <c r="U260" s="38"/>
      <c r="V260" s="38"/>
      <c r="W260" s="38"/>
      <c r="X260" s="38"/>
      <c r="Y260" s="38"/>
      <c r="Z260" s="38"/>
      <c r="AA260" s="38"/>
      <c r="AB260" s="38"/>
      <c r="AC260" s="38"/>
      <c r="AD260" s="38"/>
      <c r="AE260" s="38"/>
      <c r="AF260" s="38"/>
      <c r="AG260" s="38"/>
    </row>
    <row r="261" spans="1:33" ht="112.5" customHeight="1">
      <c r="A261" s="247" t="s">
        <v>756</v>
      </c>
      <c r="B261" s="20" t="s">
        <v>45</v>
      </c>
      <c r="C261" s="172"/>
      <c r="D261" s="22"/>
      <c r="E261" s="21" t="s">
        <v>352</v>
      </c>
      <c r="F261" s="21"/>
      <c r="G261" s="21">
        <v>1</v>
      </c>
      <c r="H261" s="24">
        <v>501128</v>
      </c>
      <c r="I261" s="37" t="s">
        <v>811</v>
      </c>
      <c r="J261" s="173" t="s">
        <v>26</v>
      </c>
      <c r="K261" s="305">
        <v>16651.38</v>
      </c>
      <c r="L261" s="26">
        <f t="shared" si="38"/>
        <v>16651.38</v>
      </c>
      <c r="M261" s="116">
        <v>0</v>
      </c>
      <c r="N261" s="28">
        <f t="shared" si="29"/>
        <v>16651.38</v>
      </c>
      <c r="O261" s="29">
        <f t="shared" si="39"/>
        <v>16651.38</v>
      </c>
      <c r="P261" s="37"/>
      <c r="Q261" s="38"/>
      <c r="R261" s="38"/>
      <c r="S261" s="38"/>
      <c r="T261" s="38"/>
      <c r="U261" s="38"/>
      <c r="V261" s="38"/>
      <c r="W261" s="38"/>
      <c r="X261" s="38"/>
      <c r="Y261" s="38"/>
      <c r="Z261" s="38"/>
      <c r="AA261" s="38"/>
      <c r="AB261" s="38"/>
      <c r="AC261" s="38"/>
      <c r="AD261" s="38"/>
      <c r="AE261" s="38"/>
      <c r="AF261" s="38"/>
      <c r="AG261" s="38"/>
    </row>
    <row r="262" spans="1:33" ht="112.5" customHeight="1">
      <c r="A262" s="247" t="s">
        <v>756</v>
      </c>
      <c r="B262" s="20" t="s">
        <v>195</v>
      </c>
      <c r="C262" s="172"/>
      <c r="D262" s="22"/>
      <c r="E262" s="21" t="s">
        <v>183</v>
      </c>
      <c r="F262" s="21"/>
      <c r="G262" s="21">
        <v>1</v>
      </c>
      <c r="H262" s="24">
        <v>22583</v>
      </c>
      <c r="I262" s="37" t="s">
        <v>812</v>
      </c>
      <c r="J262" s="173" t="s">
        <v>813</v>
      </c>
      <c r="K262" s="305">
        <v>7838</v>
      </c>
      <c r="L262" s="26">
        <f t="shared" si="38"/>
        <v>7838</v>
      </c>
      <c r="M262" s="116">
        <v>0</v>
      </c>
      <c r="N262" s="28">
        <f t="shared" si="29"/>
        <v>7838</v>
      </c>
      <c r="O262" s="29">
        <f t="shared" si="39"/>
        <v>7838</v>
      </c>
      <c r="P262" s="37"/>
      <c r="Q262" s="38"/>
      <c r="R262" s="38"/>
      <c r="S262" s="38"/>
      <c r="T262" s="38"/>
      <c r="U262" s="38"/>
      <c r="V262" s="38"/>
      <c r="W262" s="38"/>
      <c r="X262" s="38"/>
      <c r="Y262" s="38"/>
      <c r="Z262" s="38"/>
      <c r="AA262" s="38"/>
      <c r="AB262" s="38"/>
      <c r="AC262" s="38"/>
      <c r="AD262" s="38"/>
      <c r="AE262" s="38"/>
      <c r="AF262" s="38"/>
      <c r="AG262" s="38"/>
    </row>
    <row r="263" spans="1:33" ht="112.5" customHeight="1">
      <c r="A263" s="247" t="s">
        <v>756</v>
      </c>
      <c r="B263" s="20" t="s">
        <v>45</v>
      </c>
      <c r="C263" s="172"/>
      <c r="D263" s="22" t="s">
        <v>752</v>
      </c>
      <c r="E263" s="21" t="s">
        <v>189</v>
      </c>
      <c r="F263" s="21"/>
      <c r="G263" s="21">
        <v>2</v>
      </c>
      <c r="H263" s="24"/>
      <c r="I263" s="37" t="s">
        <v>814</v>
      </c>
      <c r="J263" s="173" t="s">
        <v>815</v>
      </c>
      <c r="K263" s="305">
        <v>4957.2</v>
      </c>
      <c r="L263" s="26">
        <f t="shared" ref="L263:L271" si="40">G263*K263</f>
        <v>9914.4</v>
      </c>
      <c r="M263" s="116">
        <v>0.5</v>
      </c>
      <c r="N263" s="28">
        <f t="shared" si="29"/>
        <v>4957.2</v>
      </c>
      <c r="O263" s="29">
        <f t="shared" ref="O263:O271" si="41">K263-(K263*M263)</f>
        <v>2478.6</v>
      </c>
      <c r="P263" s="37"/>
      <c r="Q263" s="38"/>
      <c r="R263" s="38"/>
      <c r="S263" s="38"/>
      <c r="T263" s="38"/>
      <c r="U263" s="38"/>
      <c r="V263" s="38"/>
      <c r="W263" s="38"/>
      <c r="X263" s="38"/>
      <c r="Y263" s="38"/>
      <c r="Z263" s="38"/>
      <c r="AA263" s="38"/>
      <c r="AB263" s="38"/>
      <c r="AC263" s="38"/>
      <c r="AD263" s="38"/>
      <c r="AE263" s="38"/>
      <c r="AF263" s="38"/>
      <c r="AG263" s="38"/>
    </row>
    <row r="264" spans="1:33" ht="112.5" customHeight="1">
      <c r="A264" s="247" t="s">
        <v>756</v>
      </c>
      <c r="B264" s="20" t="s">
        <v>45</v>
      </c>
      <c r="C264" s="172"/>
      <c r="D264" s="22" t="s">
        <v>752</v>
      </c>
      <c r="E264" s="21" t="s">
        <v>189</v>
      </c>
      <c r="F264" s="21"/>
      <c r="G264" s="21">
        <v>2</v>
      </c>
      <c r="H264" s="24"/>
      <c r="I264" s="37" t="s">
        <v>814</v>
      </c>
      <c r="J264" s="173" t="s">
        <v>815</v>
      </c>
      <c r="K264" s="305">
        <v>4957.2</v>
      </c>
      <c r="L264" s="26">
        <f t="shared" si="40"/>
        <v>9914.4</v>
      </c>
      <c r="M264" s="116">
        <v>0.6</v>
      </c>
      <c r="N264" s="28">
        <f t="shared" si="29"/>
        <v>3965.76</v>
      </c>
      <c r="O264" s="29">
        <f t="shared" si="41"/>
        <v>1982.88</v>
      </c>
      <c r="P264" s="37"/>
      <c r="Q264" s="38"/>
      <c r="R264" s="38"/>
      <c r="S264" s="38"/>
      <c r="T264" s="38"/>
      <c r="U264" s="38"/>
      <c r="V264" s="38"/>
      <c r="W264" s="38"/>
      <c r="X264" s="38"/>
      <c r="Y264" s="38"/>
      <c r="Z264" s="38"/>
      <c r="AA264" s="38"/>
      <c r="AB264" s="38"/>
      <c r="AC264" s="38"/>
      <c r="AD264" s="38"/>
      <c r="AE264" s="38"/>
      <c r="AF264" s="38"/>
      <c r="AG264" s="38"/>
    </row>
    <row r="265" spans="1:33" ht="112.5" customHeight="1">
      <c r="A265" s="247" t="s">
        <v>756</v>
      </c>
      <c r="B265" s="20"/>
      <c r="C265" s="172"/>
      <c r="D265" s="22" t="s">
        <v>816</v>
      </c>
      <c r="E265" s="21" t="s">
        <v>189</v>
      </c>
      <c r="F265" s="21"/>
      <c r="G265" s="21">
        <v>1</v>
      </c>
      <c r="H265" s="24"/>
      <c r="I265" s="37" t="s">
        <v>817</v>
      </c>
      <c r="J265" s="173" t="s">
        <v>502</v>
      </c>
      <c r="K265" s="305">
        <v>6150</v>
      </c>
      <c r="L265" s="26">
        <f t="shared" si="40"/>
        <v>6150</v>
      </c>
      <c r="M265" s="116">
        <v>0.5</v>
      </c>
      <c r="N265" s="28">
        <f t="shared" si="29"/>
        <v>3075</v>
      </c>
      <c r="O265" s="29">
        <f t="shared" si="41"/>
        <v>3075</v>
      </c>
      <c r="P265" s="37"/>
      <c r="Q265" s="38"/>
      <c r="R265" s="38"/>
      <c r="S265" s="38"/>
      <c r="T265" s="38"/>
      <c r="U265" s="38"/>
      <c r="V265" s="38"/>
      <c r="W265" s="38"/>
      <c r="X265" s="38"/>
      <c r="Y265" s="38"/>
      <c r="Z265" s="38"/>
      <c r="AA265" s="38"/>
      <c r="AB265" s="38"/>
      <c r="AC265" s="38"/>
      <c r="AD265" s="38"/>
      <c r="AE265" s="38"/>
      <c r="AF265" s="38"/>
      <c r="AG265" s="38"/>
    </row>
    <row r="266" spans="1:33" ht="112.5" customHeight="1">
      <c r="A266" s="247" t="s">
        <v>756</v>
      </c>
      <c r="B266" s="20"/>
      <c r="C266" s="172"/>
      <c r="D266" s="22" t="s">
        <v>816</v>
      </c>
      <c r="E266" s="21" t="s">
        <v>189</v>
      </c>
      <c r="F266" s="21"/>
      <c r="G266" s="21">
        <v>1</v>
      </c>
      <c r="H266" s="24"/>
      <c r="I266" s="37" t="s">
        <v>818</v>
      </c>
      <c r="J266" s="173" t="s">
        <v>502</v>
      </c>
      <c r="K266" s="305">
        <v>6150</v>
      </c>
      <c r="L266" s="26">
        <f t="shared" si="40"/>
        <v>6150</v>
      </c>
      <c r="M266" s="116">
        <v>0.5</v>
      </c>
      <c r="N266" s="28">
        <f t="shared" si="29"/>
        <v>3075</v>
      </c>
      <c r="O266" s="29">
        <f t="shared" si="41"/>
        <v>3075</v>
      </c>
      <c r="P266" s="37"/>
      <c r="Q266" s="38"/>
      <c r="R266" s="38"/>
      <c r="S266" s="38"/>
      <c r="T266" s="38"/>
      <c r="U266" s="38"/>
      <c r="V266" s="38"/>
      <c r="W266" s="38"/>
      <c r="X266" s="38"/>
      <c r="Y266" s="38"/>
      <c r="Z266" s="38"/>
      <c r="AA266" s="38"/>
      <c r="AB266" s="38"/>
      <c r="AC266" s="38"/>
      <c r="AD266" s="38"/>
      <c r="AE266" s="38"/>
      <c r="AF266" s="38"/>
      <c r="AG266" s="38"/>
    </row>
    <row r="267" spans="1:33" ht="112.5" customHeight="1">
      <c r="A267" s="247" t="s">
        <v>756</v>
      </c>
      <c r="B267" s="20"/>
      <c r="C267" s="172"/>
      <c r="D267" s="22" t="s">
        <v>816</v>
      </c>
      <c r="E267" s="21" t="s">
        <v>189</v>
      </c>
      <c r="F267" s="21"/>
      <c r="G267" s="21">
        <v>1</v>
      </c>
      <c r="H267" s="24"/>
      <c r="I267" s="37" t="s">
        <v>819</v>
      </c>
      <c r="J267" s="173" t="s">
        <v>502</v>
      </c>
      <c r="K267" s="305">
        <v>6150</v>
      </c>
      <c r="L267" s="26">
        <f t="shared" si="40"/>
        <v>6150</v>
      </c>
      <c r="M267" s="116">
        <v>0.5</v>
      </c>
      <c r="N267" s="28">
        <f t="shared" si="29"/>
        <v>3075</v>
      </c>
      <c r="O267" s="29">
        <f t="shared" si="41"/>
        <v>3075</v>
      </c>
      <c r="P267" s="37"/>
      <c r="Q267" s="38"/>
      <c r="R267" s="38"/>
      <c r="S267" s="38"/>
      <c r="T267" s="38"/>
      <c r="U267" s="38"/>
      <c r="V267" s="38"/>
      <c r="W267" s="38"/>
      <c r="X267" s="38"/>
      <c r="Y267" s="38"/>
      <c r="Z267" s="38"/>
      <c r="AA267" s="38"/>
      <c r="AB267" s="38"/>
      <c r="AC267" s="38"/>
      <c r="AD267" s="38"/>
      <c r="AE267" s="38"/>
      <c r="AF267" s="38"/>
      <c r="AG267" s="38"/>
    </row>
    <row r="268" spans="1:33" ht="112.5" customHeight="1">
      <c r="A268" s="247" t="s">
        <v>756</v>
      </c>
      <c r="B268" s="20"/>
      <c r="C268" s="172"/>
      <c r="D268" s="22" t="s">
        <v>820</v>
      </c>
      <c r="E268" s="21" t="s">
        <v>189</v>
      </c>
      <c r="F268" s="21"/>
      <c r="G268" s="21">
        <v>1</v>
      </c>
      <c r="H268" s="24"/>
      <c r="I268" s="37" t="s">
        <v>821</v>
      </c>
      <c r="J268" s="173" t="s">
        <v>505</v>
      </c>
      <c r="K268" s="305">
        <v>8203.1999999999989</v>
      </c>
      <c r="L268" s="26">
        <f t="shared" si="40"/>
        <v>8203.1999999999989</v>
      </c>
      <c r="M268" s="116">
        <v>0.5</v>
      </c>
      <c r="N268" s="28">
        <f t="shared" si="29"/>
        <v>4101.5999999999995</v>
      </c>
      <c r="O268" s="29">
        <f t="shared" si="41"/>
        <v>4101.5999999999995</v>
      </c>
      <c r="P268" s="37"/>
      <c r="Q268" s="38"/>
      <c r="R268" s="38"/>
      <c r="S268" s="38"/>
      <c r="T268" s="38"/>
      <c r="U268" s="38"/>
      <c r="V268" s="38"/>
      <c r="W268" s="38"/>
      <c r="X268" s="38"/>
      <c r="Y268" s="38"/>
      <c r="Z268" s="38"/>
      <c r="AA268" s="38"/>
      <c r="AB268" s="38"/>
      <c r="AC268" s="38"/>
      <c r="AD268" s="38"/>
      <c r="AE268" s="38"/>
      <c r="AF268" s="38"/>
      <c r="AG268" s="38"/>
    </row>
    <row r="269" spans="1:33" ht="112.5" customHeight="1">
      <c r="A269" s="247" t="s">
        <v>756</v>
      </c>
      <c r="B269" s="20"/>
      <c r="C269" s="172"/>
      <c r="D269" s="22" t="s">
        <v>822</v>
      </c>
      <c r="E269" s="21" t="s">
        <v>189</v>
      </c>
      <c r="F269" s="21"/>
      <c r="G269" s="21">
        <v>1</v>
      </c>
      <c r="H269" s="24"/>
      <c r="I269" s="37" t="s">
        <v>823</v>
      </c>
      <c r="J269" s="173" t="s">
        <v>824</v>
      </c>
      <c r="K269" s="305">
        <v>11034</v>
      </c>
      <c r="L269" s="26">
        <f t="shared" si="40"/>
        <v>11034</v>
      </c>
      <c r="M269" s="116">
        <v>0.5</v>
      </c>
      <c r="N269" s="28">
        <f t="shared" si="29"/>
        <v>5517</v>
      </c>
      <c r="O269" s="29">
        <f t="shared" si="41"/>
        <v>5517</v>
      </c>
      <c r="P269" s="37"/>
      <c r="Q269" s="38"/>
      <c r="R269" s="38"/>
      <c r="S269" s="38"/>
      <c r="T269" s="38"/>
      <c r="U269" s="38"/>
      <c r="V269" s="38"/>
      <c r="W269" s="38"/>
      <c r="X269" s="38"/>
      <c r="Y269" s="38"/>
      <c r="Z269" s="38"/>
      <c r="AA269" s="38"/>
      <c r="AB269" s="38"/>
      <c r="AC269" s="38"/>
      <c r="AD269" s="38"/>
      <c r="AE269" s="38"/>
      <c r="AF269" s="38"/>
      <c r="AG269" s="38"/>
    </row>
    <row r="270" spans="1:33" ht="112.5" customHeight="1">
      <c r="A270" s="247" t="s">
        <v>756</v>
      </c>
      <c r="B270" s="20"/>
      <c r="C270" s="172"/>
      <c r="D270" s="22" t="s">
        <v>822</v>
      </c>
      <c r="E270" s="21" t="s">
        <v>189</v>
      </c>
      <c r="F270" s="21"/>
      <c r="G270" s="21">
        <v>1</v>
      </c>
      <c r="H270" s="24"/>
      <c r="I270" s="37" t="s">
        <v>825</v>
      </c>
      <c r="J270" s="173" t="s">
        <v>824</v>
      </c>
      <c r="K270" s="305">
        <v>8740.7999999999993</v>
      </c>
      <c r="L270" s="26">
        <f t="shared" si="40"/>
        <v>8740.7999999999993</v>
      </c>
      <c r="M270" s="116">
        <v>0.5</v>
      </c>
      <c r="N270" s="28">
        <f t="shared" si="29"/>
        <v>4370.3999999999996</v>
      </c>
      <c r="O270" s="29">
        <f t="shared" si="41"/>
        <v>4370.3999999999996</v>
      </c>
      <c r="P270" s="37"/>
      <c r="Q270" s="38"/>
      <c r="R270" s="38"/>
      <c r="S270" s="38"/>
      <c r="T270" s="38"/>
      <c r="U270" s="38"/>
      <c r="V270" s="38"/>
      <c r="W270" s="38"/>
      <c r="X270" s="38"/>
      <c r="Y270" s="38"/>
      <c r="Z270" s="38"/>
      <c r="AA270" s="38"/>
      <c r="AB270" s="38"/>
      <c r="AC270" s="38"/>
      <c r="AD270" s="38"/>
      <c r="AE270" s="38"/>
      <c r="AF270" s="38"/>
      <c r="AG270" s="38"/>
    </row>
    <row r="271" spans="1:33" ht="112.5" customHeight="1">
      <c r="A271" s="247" t="s">
        <v>756</v>
      </c>
      <c r="B271" s="20" t="s">
        <v>45</v>
      </c>
      <c r="C271" s="172"/>
      <c r="D271" s="22" t="s">
        <v>506</v>
      </c>
      <c r="E271" s="21" t="s">
        <v>189</v>
      </c>
      <c r="F271" s="21"/>
      <c r="G271" s="21">
        <v>1</v>
      </c>
      <c r="H271" s="24"/>
      <c r="I271" s="37" t="s">
        <v>826</v>
      </c>
      <c r="J271" s="173" t="s">
        <v>827</v>
      </c>
      <c r="K271" s="305">
        <v>22362</v>
      </c>
      <c r="L271" s="26">
        <f t="shared" si="40"/>
        <v>22362</v>
      </c>
      <c r="M271" s="116">
        <v>0.5</v>
      </c>
      <c r="N271" s="28">
        <f t="shared" si="29"/>
        <v>11181</v>
      </c>
      <c r="O271" s="29">
        <f t="shared" si="41"/>
        <v>11181</v>
      </c>
      <c r="P271" s="37"/>
      <c r="Q271" s="38"/>
      <c r="R271" s="38"/>
      <c r="S271" s="38"/>
      <c r="T271" s="38"/>
      <c r="U271" s="38"/>
      <c r="V271" s="38"/>
      <c r="W271" s="38"/>
      <c r="X271" s="38"/>
      <c r="Y271" s="38"/>
      <c r="Z271" s="38"/>
      <c r="AA271" s="38"/>
      <c r="AB271" s="38"/>
      <c r="AC271" s="38"/>
      <c r="AD271" s="38"/>
      <c r="AE271" s="38"/>
      <c r="AF271" s="38"/>
      <c r="AG271" s="38"/>
    </row>
    <row r="272" spans="1:33" ht="112.5" customHeight="1">
      <c r="A272" s="306" t="s">
        <v>828</v>
      </c>
      <c r="B272" s="20" t="s">
        <v>27</v>
      </c>
      <c r="C272" s="35" t="s">
        <v>220</v>
      </c>
      <c r="D272" s="22" t="s">
        <v>829</v>
      </c>
      <c r="E272" s="21" t="s">
        <v>248</v>
      </c>
      <c r="F272" s="307"/>
      <c r="G272" s="21">
        <v>3</v>
      </c>
      <c r="H272" s="24">
        <v>27619</v>
      </c>
      <c r="I272" s="21" t="s">
        <v>830</v>
      </c>
      <c r="J272" s="145" t="s">
        <v>831</v>
      </c>
      <c r="K272" s="130">
        <v>3277</v>
      </c>
      <c r="L272" s="26">
        <f t="shared" ref="L272:L286" si="42">K272*G272</f>
        <v>9831</v>
      </c>
      <c r="M272" s="161">
        <v>0.6</v>
      </c>
      <c r="N272" s="28">
        <f t="shared" si="29"/>
        <v>3932.4000000000005</v>
      </c>
      <c r="O272" s="29">
        <f t="shared" ref="O272:O286" si="43">N272/G272</f>
        <v>1310.8000000000002</v>
      </c>
      <c r="P272" s="88" t="s">
        <v>832</v>
      </c>
      <c r="Q272" s="134"/>
      <c r="R272" s="134"/>
      <c r="S272" s="134"/>
      <c r="T272" s="134"/>
      <c r="U272" s="134"/>
      <c r="V272" s="134"/>
      <c r="W272" s="134"/>
      <c r="X272" s="134"/>
      <c r="Y272" s="134"/>
      <c r="Z272" s="134"/>
      <c r="AA272" s="134"/>
      <c r="AB272" s="134"/>
      <c r="AC272" s="134"/>
      <c r="AD272" s="134"/>
      <c r="AE272" s="134"/>
      <c r="AF272" s="134"/>
      <c r="AG272" s="134"/>
    </row>
    <row r="273" spans="1:33" ht="112.5" customHeight="1">
      <c r="A273" s="306" t="s">
        <v>828</v>
      </c>
      <c r="B273" s="20" t="s">
        <v>27</v>
      </c>
      <c r="C273" s="21" t="s">
        <v>220</v>
      </c>
      <c r="D273" s="22" t="s">
        <v>833</v>
      </c>
      <c r="E273" s="21" t="s">
        <v>673</v>
      </c>
      <c r="F273" s="23"/>
      <c r="G273" s="21">
        <v>3</v>
      </c>
      <c r="H273" s="24">
        <v>26192</v>
      </c>
      <c r="I273" s="21" t="s">
        <v>834</v>
      </c>
      <c r="J273" s="145" t="s">
        <v>835</v>
      </c>
      <c r="K273" s="36">
        <v>6607.85</v>
      </c>
      <c r="L273" s="26">
        <f t="shared" si="42"/>
        <v>19823.550000000003</v>
      </c>
      <c r="M273" s="161">
        <v>0.6</v>
      </c>
      <c r="N273" s="28">
        <f t="shared" si="29"/>
        <v>7929.4200000000019</v>
      </c>
      <c r="O273" s="29">
        <f t="shared" si="43"/>
        <v>2643.1400000000008</v>
      </c>
      <c r="P273" s="254"/>
      <c r="Q273" s="255"/>
      <c r="R273" s="255"/>
      <c r="S273" s="255"/>
      <c r="T273" s="255"/>
      <c r="U273" s="255"/>
      <c r="V273" s="255"/>
      <c r="W273" s="255"/>
      <c r="X273" s="255"/>
      <c r="Y273" s="255"/>
      <c r="Z273" s="255"/>
      <c r="AA273" s="255"/>
      <c r="AB273" s="255"/>
      <c r="AC273" s="255"/>
      <c r="AD273" s="255"/>
      <c r="AE273" s="255"/>
      <c r="AF273" s="255"/>
      <c r="AG273" s="255"/>
    </row>
    <row r="274" spans="1:33" ht="104.25" customHeight="1">
      <c r="A274" s="306" t="s">
        <v>828</v>
      </c>
      <c r="B274" s="20" t="s">
        <v>836</v>
      </c>
      <c r="C274" s="148" t="s">
        <v>234</v>
      </c>
      <c r="D274" s="149" t="s">
        <v>837</v>
      </c>
      <c r="E274" s="150" t="s">
        <v>281</v>
      </c>
      <c r="F274" s="151"/>
      <c r="G274" s="150">
        <v>1</v>
      </c>
      <c r="H274" s="152">
        <v>26286</v>
      </c>
      <c r="I274" s="150" t="s">
        <v>838</v>
      </c>
      <c r="J274" s="154" t="s">
        <v>839</v>
      </c>
      <c r="K274" s="155">
        <v>7348.92</v>
      </c>
      <c r="L274" s="26">
        <f t="shared" si="42"/>
        <v>7348.92</v>
      </c>
      <c r="M274" s="161">
        <v>0.6</v>
      </c>
      <c r="N274" s="28">
        <f t="shared" si="29"/>
        <v>2939.5680000000002</v>
      </c>
      <c r="O274" s="29">
        <f t="shared" si="43"/>
        <v>2939.5680000000002</v>
      </c>
      <c r="P274" s="153" t="s">
        <v>840</v>
      </c>
      <c r="Q274" s="156"/>
      <c r="R274" s="156"/>
      <c r="S274" s="156"/>
      <c r="T274" s="156"/>
      <c r="U274" s="156"/>
      <c r="V274" s="156"/>
      <c r="W274" s="156"/>
      <c r="X274" s="156"/>
      <c r="Y274" s="156"/>
      <c r="Z274" s="156"/>
      <c r="AA274" s="156"/>
      <c r="AB274" s="156"/>
      <c r="AC274" s="156"/>
      <c r="AD274" s="156"/>
      <c r="AE274" s="156"/>
      <c r="AF274" s="156"/>
      <c r="AG274" s="156"/>
    </row>
    <row r="275" spans="1:33" ht="109.5" customHeight="1">
      <c r="A275" s="306" t="s">
        <v>828</v>
      </c>
      <c r="B275" s="20" t="s">
        <v>27</v>
      </c>
      <c r="C275" s="21" t="s">
        <v>220</v>
      </c>
      <c r="D275" s="22" t="s">
        <v>841</v>
      </c>
      <c r="E275" s="21" t="s">
        <v>260</v>
      </c>
      <c r="F275" s="23"/>
      <c r="G275" s="21">
        <v>3</v>
      </c>
      <c r="H275" s="24">
        <v>17861</v>
      </c>
      <c r="I275" s="21" t="s">
        <v>842</v>
      </c>
      <c r="J275" s="145" t="s">
        <v>198</v>
      </c>
      <c r="K275" s="36">
        <v>4350</v>
      </c>
      <c r="L275" s="26">
        <f t="shared" si="42"/>
        <v>13050</v>
      </c>
      <c r="M275" s="161">
        <v>0.6</v>
      </c>
      <c r="N275" s="28">
        <f t="shared" si="29"/>
        <v>5220</v>
      </c>
      <c r="O275" s="29">
        <f t="shared" si="43"/>
        <v>1740</v>
      </c>
      <c r="P275" s="254"/>
      <c r="Q275" s="255"/>
      <c r="R275" s="255"/>
      <c r="S275" s="255"/>
      <c r="T275" s="255"/>
      <c r="U275" s="255"/>
      <c r="V275" s="255"/>
      <c r="W275" s="255"/>
      <c r="X275" s="255"/>
      <c r="Y275" s="255"/>
      <c r="Z275" s="255"/>
      <c r="AA275" s="255"/>
      <c r="AB275" s="255"/>
      <c r="AC275" s="255"/>
      <c r="AD275" s="255"/>
      <c r="AE275" s="255"/>
      <c r="AF275" s="255"/>
      <c r="AG275" s="255"/>
    </row>
    <row r="276" spans="1:33" ht="112.5" customHeight="1">
      <c r="A276" s="306" t="s">
        <v>828</v>
      </c>
      <c r="B276" s="20" t="s">
        <v>27</v>
      </c>
      <c r="C276" s="21" t="s">
        <v>843</v>
      </c>
      <c r="D276" s="22" t="s">
        <v>844</v>
      </c>
      <c r="E276" s="21" t="s">
        <v>845</v>
      </c>
      <c r="F276" s="23"/>
      <c r="G276" s="21">
        <v>1</v>
      </c>
      <c r="H276" s="24">
        <v>27574</v>
      </c>
      <c r="I276" s="21" t="s">
        <v>846</v>
      </c>
      <c r="J276" s="145" t="s">
        <v>346</v>
      </c>
      <c r="K276" s="36">
        <v>1682</v>
      </c>
      <c r="L276" s="26">
        <f t="shared" si="42"/>
        <v>1682</v>
      </c>
      <c r="M276" s="161">
        <v>0.6</v>
      </c>
      <c r="N276" s="28">
        <f t="shared" si="29"/>
        <v>672.80000000000007</v>
      </c>
      <c r="O276" s="29">
        <f t="shared" si="43"/>
        <v>672.80000000000007</v>
      </c>
      <c r="P276" s="37"/>
      <c r="Q276" s="38"/>
      <c r="R276" s="38"/>
      <c r="S276" s="38"/>
      <c r="T276" s="38"/>
      <c r="U276" s="38"/>
      <c r="V276" s="38"/>
      <c r="W276" s="38"/>
      <c r="X276" s="38"/>
      <c r="Y276" s="38"/>
      <c r="Z276" s="38"/>
      <c r="AA276" s="38"/>
      <c r="AB276" s="38"/>
      <c r="AC276" s="38"/>
      <c r="AD276" s="38"/>
      <c r="AE276" s="38"/>
      <c r="AF276" s="38"/>
      <c r="AG276" s="38"/>
    </row>
    <row r="277" spans="1:33" ht="112.5" customHeight="1">
      <c r="A277" s="306" t="s">
        <v>828</v>
      </c>
      <c r="B277" s="20" t="s">
        <v>36</v>
      </c>
      <c r="C277" s="21" t="s">
        <v>234</v>
      </c>
      <c r="D277" s="22"/>
      <c r="E277" s="21" t="s">
        <v>847</v>
      </c>
      <c r="F277" s="23"/>
      <c r="G277" s="21">
        <v>4</v>
      </c>
      <c r="H277" s="24">
        <v>26286</v>
      </c>
      <c r="I277" s="21" t="s">
        <v>848</v>
      </c>
      <c r="J277" s="145" t="s">
        <v>849</v>
      </c>
      <c r="K277" s="130">
        <v>7348.92</v>
      </c>
      <c r="L277" s="26">
        <f t="shared" si="42"/>
        <v>29395.68</v>
      </c>
      <c r="M277" s="161">
        <v>0</v>
      </c>
      <c r="N277" s="28">
        <f t="shared" si="29"/>
        <v>29395.68</v>
      </c>
      <c r="O277" s="29">
        <f t="shared" si="43"/>
        <v>7348.92</v>
      </c>
      <c r="P277" s="37"/>
      <c r="Q277" s="38"/>
      <c r="R277" s="38"/>
      <c r="S277" s="38"/>
      <c r="T277" s="38"/>
      <c r="U277" s="38"/>
      <c r="V277" s="38"/>
      <c r="W277" s="38"/>
      <c r="X277" s="38"/>
      <c r="Y277" s="38"/>
      <c r="Z277" s="38"/>
      <c r="AA277" s="38"/>
      <c r="AB277" s="38"/>
      <c r="AC277" s="38"/>
      <c r="AD277" s="38"/>
      <c r="AE277" s="38"/>
      <c r="AF277" s="38"/>
      <c r="AG277" s="38"/>
    </row>
    <row r="278" spans="1:33" ht="112.5" customHeight="1">
      <c r="A278" s="306" t="s">
        <v>828</v>
      </c>
      <c r="B278" s="20" t="s">
        <v>27</v>
      </c>
      <c r="C278" s="21" t="s">
        <v>52</v>
      </c>
      <c r="D278" s="22"/>
      <c r="E278" s="21" t="s">
        <v>286</v>
      </c>
      <c r="F278" s="23"/>
      <c r="G278" s="21">
        <v>1</v>
      </c>
      <c r="H278" s="24"/>
      <c r="I278" s="37" t="s">
        <v>850</v>
      </c>
      <c r="J278" s="145" t="s">
        <v>851</v>
      </c>
      <c r="K278" s="130">
        <v>2806.02</v>
      </c>
      <c r="L278" s="26">
        <f t="shared" si="42"/>
        <v>2806.02</v>
      </c>
      <c r="M278" s="161">
        <v>0.4</v>
      </c>
      <c r="N278" s="28">
        <f t="shared" si="29"/>
        <v>1683.6119999999999</v>
      </c>
      <c r="O278" s="29">
        <f t="shared" si="43"/>
        <v>1683.6119999999999</v>
      </c>
      <c r="P278" s="281" t="s">
        <v>852</v>
      </c>
      <c r="Q278" s="282"/>
      <c r="R278" s="282"/>
      <c r="S278" s="282"/>
      <c r="T278" s="282"/>
      <c r="U278" s="282"/>
      <c r="V278" s="282"/>
      <c r="W278" s="282"/>
      <c r="X278" s="282"/>
      <c r="Y278" s="282"/>
      <c r="Z278" s="282"/>
      <c r="AA278" s="282"/>
      <c r="AB278" s="282"/>
      <c r="AC278" s="282"/>
      <c r="AD278" s="282"/>
      <c r="AE278" s="282"/>
      <c r="AF278" s="282"/>
      <c r="AG278" s="282"/>
    </row>
    <row r="279" spans="1:33" ht="112.5" customHeight="1">
      <c r="A279" s="306" t="s">
        <v>828</v>
      </c>
      <c r="B279" s="20" t="s">
        <v>27</v>
      </c>
      <c r="C279" s="21" t="s">
        <v>52</v>
      </c>
      <c r="D279" s="22"/>
      <c r="E279" s="21" t="s">
        <v>286</v>
      </c>
      <c r="F279" s="23"/>
      <c r="G279" s="21">
        <v>1</v>
      </c>
      <c r="H279" s="24">
        <v>29482</v>
      </c>
      <c r="I279" s="37" t="s">
        <v>853</v>
      </c>
      <c r="J279" s="145" t="s">
        <v>331</v>
      </c>
      <c r="K279" s="130">
        <v>2806.02</v>
      </c>
      <c r="L279" s="26">
        <f t="shared" si="42"/>
        <v>2806.02</v>
      </c>
      <c r="M279" s="161">
        <v>0.4</v>
      </c>
      <c r="N279" s="28">
        <f t="shared" si="29"/>
        <v>1683.6119999999999</v>
      </c>
      <c r="O279" s="29">
        <f t="shared" si="43"/>
        <v>1683.6119999999999</v>
      </c>
      <c r="P279" s="281"/>
      <c r="Q279" s="282"/>
      <c r="R279" s="282"/>
      <c r="S279" s="282"/>
      <c r="T279" s="282"/>
      <c r="U279" s="282"/>
      <c r="V279" s="282"/>
      <c r="W279" s="282"/>
      <c r="X279" s="282"/>
      <c r="Y279" s="282"/>
      <c r="Z279" s="282"/>
      <c r="AA279" s="282"/>
      <c r="AB279" s="282"/>
      <c r="AC279" s="282"/>
      <c r="AD279" s="282"/>
      <c r="AE279" s="282"/>
      <c r="AF279" s="282"/>
      <c r="AG279" s="282"/>
    </row>
    <row r="280" spans="1:33" ht="112.5" customHeight="1">
      <c r="A280" s="306" t="s">
        <v>828</v>
      </c>
      <c r="B280" s="20" t="s">
        <v>854</v>
      </c>
      <c r="C280" s="21"/>
      <c r="D280" s="22"/>
      <c r="E280" s="21" t="s">
        <v>99</v>
      </c>
      <c r="F280" s="23"/>
      <c r="G280" s="21">
        <v>2</v>
      </c>
      <c r="H280" s="24" t="s">
        <v>855</v>
      </c>
      <c r="I280" s="37" t="s">
        <v>856</v>
      </c>
      <c r="J280" s="145" t="s">
        <v>179</v>
      </c>
      <c r="K280" s="130">
        <v>10099</v>
      </c>
      <c r="L280" s="26">
        <f t="shared" si="42"/>
        <v>20198</v>
      </c>
      <c r="M280" s="161">
        <v>0</v>
      </c>
      <c r="N280" s="28">
        <f t="shared" si="29"/>
        <v>20198</v>
      </c>
      <c r="O280" s="29">
        <f t="shared" si="43"/>
        <v>10099</v>
      </c>
      <c r="P280" s="281"/>
      <c r="Q280" s="282"/>
      <c r="R280" s="282"/>
      <c r="S280" s="282"/>
      <c r="T280" s="282"/>
      <c r="U280" s="282"/>
      <c r="V280" s="282"/>
      <c r="W280" s="282"/>
      <c r="X280" s="282"/>
      <c r="Y280" s="282"/>
      <c r="Z280" s="282"/>
      <c r="AA280" s="282"/>
      <c r="AB280" s="282"/>
      <c r="AC280" s="282"/>
      <c r="AD280" s="282"/>
      <c r="AE280" s="282"/>
      <c r="AF280" s="282"/>
      <c r="AG280" s="282"/>
    </row>
    <row r="281" spans="1:33" ht="112.5" customHeight="1">
      <c r="A281" s="306" t="s">
        <v>828</v>
      </c>
      <c r="B281" s="20" t="s">
        <v>857</v>
      </c>
      <c r="C281" s="21"/>
      <c r="D281" s="22"/>
      <c r="E281" s="21" t="s">
        <v>99</v>
      </c>
      <c r="F281" s="23"/>
      <c r="G281" s="21">
        <v>2</v>
      </c>
      <c r="H281" s="24" t="s">
        <v>858</v>
      </c>
      <c r="I281" s="37" t="s">
        <v>859</v>
      </c>
      <c r="J281" s="145" t="s">
        <v>179</v>
      </c>
      <c r="K281" s="130">
        <v>7050</v>
      </c>
      <c r="L281" s="26">
        <f t="shared" si="42"/>
        <v>14100</v>
      </c>
      <c r="M281" s="161">
        <v>0</v>
      </c>
      <c r="N281" s="28">
        <f t="shared" si="29"/>
        <v>14100</v>
      </c>
      <c r="O281" s="29">
        <f t="shared" si="43"/>
        <v>7050</v>
      </c>
      <c r="P281" s="281"/>
      <c r="Q281" s="282"/>
      <c r="R281" s="282"/>
      <c r="S281" s="282"/>
      <c r="T281" s="282"/>
      <c r="U281" s="282"/>
      <c r="V281" s="282"/>
      <c r="W281" s="282"/>
      <c r="X281" s="282"/>
      <c r="Y281" s="282"/>
      <c r="Z281" s="282"/>
      <c r="AA281" s="282"/>
      <c r="AB281" s="282"/>
      <c r="AC281" s="282"/>
      <c r="AD281" s="282"/>
      <c r="AE281" s="282"/>
      <c r="AF281" s="282"/>
      <c r="AG281" s="282"/>
    </row>
    <row r="282" spans="1:33" ht="112.5" customHeight="1">
      <c r="A282" s="306" t="s">
        <v>828</v>
      </c>
      <c r="B282" s="20" t="s">
        <v>860</v>
      </c>
      <c r="C282" s="21"/>
      <c r="D282" s="22"/>
      <c r="E282" s="21" t="s">
        <v>313</v>
      </c>
      <c r="F282" s="23"/>
      <c r="G282" s="21">
        <v>3</v>
      </c>
      <c r="H282" s="24">
        <v>36507347</v>
      </c>
      <c r="I282" s="37" t="s">
        <v>861</v>
      </c>
      <c r="J282" s="145" t="s">
        <v>323</v>
      </c>
      <c r="K282" s="36">
        <f>759*3.87</f>
        <v>2937.33</v>
      </c>
      <c r="L282" s="26">
        <f t="shared" si="42"/>
        <v>8811.99</v>
      </c>
      <c r="M282" s="161">
        <v>0</v>
      </c>
      <c r="N282" s="28">
        <f t="shared" si="29"/>
        <v>8811.99</v>
      </c>
      <c r="O282" s="29">
        <f t="shared" si="43"/>
        <v>2937.33</v>
      </c>
      <c r="P282" s="281"/>
      <c r="Q282" s="282"/>
      <c r="R282" s="282"/>
      <c r="S282" s="282"/>
      <c r="T282" s="282"/>
      <c r="U282" s="282"/>
      <c r="V282" s="282"/>
      <c r="W282" s="282"/>
      <c r="X282" s="282"/>
      <c r="Y282" s="282"/>
      <c r="Z282" s="282"/>
      <c r="AA282" s="282"/>
      <c r="AB282" s="282"/>
      <c r="AC282" s="282"/>
      <c r="AD282" s="282"/>
      <c r="AE282" s="282"/>
      <c r="AF282" s="282"/>
      <c r="AG282" s="282"/>
    </row>
    <row r="283" spans="1:33" ht="112.5" customHeight="1">
      <c r="A283" s="306" t="s">
        <v>828</v>
      </c>
      <c r="B283" s="20" t="s">
        <v>862</v>
      </c>
      <c r="C283" s="21"/>
      <c r="D283" s="22"/>
      <c r="E283" s="21" t="s">
        <v>313</v>
      </c>
      <c r="F283" s="23"/>
      <c r="G283" s="21">
        <v>3</v>
      </c>
      <c r="H283" s="24">
        <v>36507856</v>
      </c>
      <c r="I283" s="37" t="s">
        <v>863</v>
      </c>
      <c r="J283" s="145" t="s">
        <v>864</v>
      </c>
      <c r="K283" s="36">
        <f>1069*3.87</f>
        <v>4137.03</v>
      </c>
      <c r="L283" s="26">
        <f t="shared" si="42"/>
        <v>12411.09</v>
      </c>
      <c r="M283" s="161">
        <v>0</v>
      </c>
      <c r="N283" s="28">
        <f t="shared" si="29"/>
        <v>12411.09</v>
      </c>
      <c r="O283" s="29">
        <f t="shared" si="43"/>
        <v>4137.03</v>
      </c>
      <c r="P283" s="281"/>
      <c r="Q283" s="282"/>
      <c r="R283" s="282"/>
      <c r="S283" s="282"/>
      <c r="T283" s="282"/>
      <c r="U283" s="282"/>
      <c r="V283" s="282"/>
      <c r="W283" s="282"/>
      <c r="X283" s="282"/>
      <c r="Y283" s="282"/>
      <c r="Z283" s="282"/>
      <c r="AA283" s="282"/>
      <c r="AB283" s="282"/>
      <c r="AC283" s="282"/>
      <c r="AD283" s="282"/>
      <c r="AE283" s="282"/>
      <c r="AF283" s="282"/>
      <c r="AG283" s="282"/>
    </row>
    <row r="284" spans="1:33" ht="112.5" customHeight="1">
      <c r="A284" s="306" t="s">
        <v>828</v>
      </c>
      <c r="B284" s="20" t="s">
        <v>862</v>
      </c>
      <c r="C284" s="21"/>
      <c r="D284" s="22"/>
      <c r="E284" s="21" t="s">
        <v>317</v>
      </c>
      <c r="F284" s="23"/>
      <c r="G284" s="21">
        <v>3</v>
      </c>
      <c r="H284" s="24">
        <v>36506716</v>
      </c>
      <c r="I284" s="37" t="s">
        <v>865</v>
      </c>
      <c r="J284" s="145" t="s">
        <v>864</v>
      </c>
      <c r="K284" s="36">
        <v>1621.53</v>
      </c>
      <c r="L284" s="26">
        <f t="shared" si="42"/>
        <v>4864.59</v>
      </c>
      <c r="M284" s="161">
        <v>0</v>
      </c>
      <c r="N284" s="28">
        <f t="shared" si="29"/>
        <v>4864.59</v>
      </c>
      <c r="O284" s="29">
        <f t="shared" si="43"/>
        <v>1621.53</v>
      </c>
      <c r="P284" s="281"/>
      <c r="Q284" s="282"/>
      <c r="R284" s="282"/>
      <c r="S284" s="282"/>
      <c r="T284" s="282"/>
      <c r="U284" s="282"/>
      <c r="V284" s="282"/>
      <c r="W284" s="282"/>
      <c r="X284" s="282"/>
      <c r="Y284" s="282"/>
      <c r="Z284" s="282"/>
      <c r="AA284" s="282"/>
      <c r="AB284" s="282"/>
      <c r="AC284" s="282"/>
      <c r="AD284" s="282"/>
      <c r="AE284" s="282"/>
      <c r="AF284" s="282"/>
      <c r="AG284" s="282"/>
    </row>
    <row r="285" spans="1:33" ht="112.5" customHeight="1">
      <c r="A285" s="306" t="s">
        <v>828</v>
      </c>
      <c r="B285" s="20" t="s">
        <v>36</v>
      </c>
      <c r="C285" s="21"/>
      <c r="D285" s="22"/>
      <c r="E285" s="21" t="s">
        <v>317</v>
      </c>
      <c r="F285" s="23"/>
      <c r="G285" s="21">
        <v>3</v>
      </c>
      <c r="H285" s="24">
        <v>36505528</v>
      </c>
      <c r="I285" s="37" t="s">
        <v>866</v>
      </c>
      <c r="J285" s="145" t="s">
        <v>864</v>
      </c>
      <c r="K285" s="36">
        <v>1931.13</v>
      </c>
      <c r="L285" s="26">
        <f t="shared" si="42"/>
        <v>5793.39</v>
      </c>
      <c r="M285" s="161">
        <v>0</v>
      </c>
      <c r="N285" s="28">
        <f t="shared" si="29"/>
        <v>5793.39</v>
      </c>
      <c r="O285" s="29">
        <f t="shared" si="43"/>
        <v>1931.13</v>
      </c>
      <c r="P285" s="281" t="s">
        <v>40</v>
      </c>
      <c r="Q285" s="282"/>
      <c r="R285" s="282"/>
      <c r="S285" s="282"/>
      <c r="T285" s="282"/>
      <c r="U285" s="282"/>
      <c r="V285" s="282"/>
      <c r="W285" s="282"/>
      <c r="X285" s="282"/>
      <c r="Y285" s="282"/>
      <c r="Z285" s="282"/>
      <c r="AA285" s="282"/>
      <c r="AB285" s="282"/>
      <c r="AC285" s="282"/>
      <c r="AD285" s="282"/>
      <c r="AE285" s="282"/>
      <c r="AF285" s="282"/>
      <c r="AG285" s="282"/>
    </row>
    <row r="286" spans="1:33" ht="112.5" customHeight="1">
      <c r="A286" s="308" t="s">
        <v>867</v>
      </c>
      <c r="B286" s="20" t="s">
        <v>27</v>
      </c>
      <c r="C286" s="21" t="s">
        <v>220</v>
      </c>
      <c r="D286" s="22" t="s">
        <v>868</v>
      </c>
      <c r="E286" s="21" t="s">
        <v>248</v>
      </c>
      <c r="F286" s="23"/>
      <c r="G286" s="21">
        <v>1</v>
      </c>
      <c r="H286" s="24">
        <v>25807</v>
      </c>
      <c r="I286" s="21" t="s">
        <v>869</v>
      </c>
      <c r="J286" s="145" t="s">
        <v>870</v>
      </c>
      <c r="K286" s="36">
        <v>2061</v>
      </c>
      <c r="L286" s="26">
        <f t="shared" si="42"/>
        <v>2061</v>
      </c>
      <c r="M286" s="161">
        <v>0.5</v>
      </c>
      <c r="N286" s="28">
        <f t="shared" si="29"/>
        <v>1030.5</v>
      </c>
      <c r="O286" s="29">
        <f t="shared" si="43"/>
        <v>1030.5</v>
      </c>
      <c r="P286" s="37" t="s">
        <v>832</v>
      </c>
      <c r="Q286" s="38"/>
      <c r="R286" s="38"/>
      <c r="S286" s="38"/>
      <c r="T286" s="38"/>
      <c r="U286" s="38"/>
      <c r="V286" s="38"/>
      <c r="W286" s="38"/>
      <c r="X286" s="38"/>
      <c r="Y286" s="38"/>
      <c r="Z286" s="38"/>
      <c r="AA286" s="38"/>
      <c r="AB286" s="38"/>
      <c r="AC286" s="38"/>
      <c r="AD286" s="38"/>
      <c r="AE286" s="38"/>
      <c r="AF286" s="38"/>
      <c r="AG286" s="38"/>
    </row>
    <row r="287" spans="1:33" ht="112.5" customHeight="1">
      <c r="A287" s="309" t="s">
        <v>871</v>
      </c>
      <c r="B287" s="20" t="s">
        <v>872</v>
      </c>
      <c r="C287" s="21"/>
      <c r="D287" s="22"/>
      <c r="E287" s="131" t="s">
        <v>248</v>
      </c>
      <c r="F287" s="23"/>
      <c r="G287" s="131">
        <v>2</v>
      </c>
      <c r="H287" s="141">
        <v>27137</v>
      </c>
      <c r="I287" s="131" t="s">
        <v>873</v>
      </c>
      <c r="J287" s="89" t="s">
        <v>874</v>
      </c>
      <c r="K287" s="130">
        <v>2239</v>
      </c>
      <c r="L287" s="90">
        <v>4478</v>
      </c>
      <c r="M287" s="310">
        <v>0.5</v>
      </c>
      <c r="N287" s="90">
        <v>2239</v>
      </c>
      <c r="O287" s="90">
        <v>1119.5</v>
      </c>
      <c r="P287" s="88" t="s">
        <v>875</v>
      </c>
      <c r="Q287" s="134"/>
      <c r="R287" s="134"/>
      <c r="S287" s="134"/>
      <c r="T287" s="134"/>
      <c r="U287" s="134"/>
      <c r="V287" s="134"/>
      <c r="W287" s="134"/>
      <c r="X287" s="134"/>
      <c r="Y287" s="134"/>
      <c r="Z287" s="134"/>
      <c r="AA287" s="134"/>
      <c r="AB287" s="134"/>
      <c r="AC287" s="134"/>
      <c r="AD287" s="134"/>
      <c r="AE287" s="134"/>
      <c r="AF287" s="134"/>
      <c r="AG287" s="134"/>
    </row>
    <row r="288" spans="1:33" ht="112.5" customHeight="1">
      <c r="A288" s="308" t="s">
        <v>876</v>
      </c>
      <c r="B288" s="20" t="s">
        <v>77</v>
      </c>
      <c r="C288" s="21"/>
      <c r="D288" s="22"/>
      <c r="E288" s="21" t="s">
        <v>99</v>
      </c>
      <c r="F288" s="23"/>
      <c r="G288" s="21">
        <v>1</v>
      </c>
      <c r="H288" s="24" t="s">
        <v>877</v>
      </c>
      <c r="I288" s="21" t="s">
        <v>878</v>
      </c>
      <c r="J288" s="145" t="s">
        <v>179</v>
      </c>
      <c r="K288" s="130">
        <v>18292</v>
      </c>
      <c r="L288" s="26">
        <v>18292</v>
      </c>
      <c r="M288" s="161">
        <v>0</v>
      </c>
      <c r="N288" s="28">
        <f t="shared" ref="N288:N302" si="44">L288-(L288*M288)</f>
        <v>18292</v>
      </c>
      <c r="O288" s="29">
        <f>N288/G288</f>
        <v>18292</v>
      </c>
      <c r="P288" s="37"/>
      <c r="Q288" s="38"/>
      <c r="R288" s="38"/>
      <c r="S288" s="38"/>
      <c r="T288" s="38"/>
      <c r="U288" s="38"/>
      <c r="V288" s="38"/>
      <c r="W288" s="38"/>
      <c r="X288" s="38"/>
      <c r="Y288" s="38"/>
      <c r="Z288" s="38"/>
      <c r="AA288" s="38"/>
      <c r="AB288" s="38"/>
      <c r="AC288" s="38"/>
      <c r="AD288" s="38"/>
      <c r="AE288" s="38"/>
      <c r="AF288" s="38"/>
      <c r="AG288" s="38"/>
    </row>
    <row r="289" spans="1:33" ht="112.5" customHeight="1">
      <c r="A289" s="308" t="s">
        <v>876</v>
      </c>
      <c r="B289" s="20"/>
      <c r="C289" s="21"/>
      <c r="D289" s="22" t="s">
        <v>879</v>
      </c>
      <c r="E289" s="21" t="s">
        <v>189</v>
      </c>
      <c r="F289" s="23"/>
      <c r="G289" s="21">
        <v>1</v>
      </c>
      <c r="H289" s="24"/>
      <c r="I289" s="37" t="s">
        <v>880</v>
      </c>
      <c r="J289" s="145" t="s">
        <v>881</v>
      </c>
      <c r="K289" s="130">
        <v>6178</v>
      </c>
      <c r="L289" s="26">
        <f>G289*K289</f>
        <v>6178</v>
      </c>
      <c r="M289" s="161">
        <v>0.5</v>
      </c>
      <c r="N289" s="28">
        <f t="shared" si="44"/>
        <v>3089</v>
      </c>
      <c r="O289" s="29"/>
      <c r="P289" s="37"/>
      <c r="Q289" s="38"/>
      <c r="R289" s="38"/>
      <c r="S289" s="38"/>
      <c r="T289" s="38"/>
      <c r="U289" s="38"/>
      <c r="V289" s="38"/>
      <c r="W289" s="38"/>
      <c r="X289" s="38"/>
      <c r="Y289" s="38"/>
      <c r="Z289" s="38"/>
      <c r="AA289" s="38"/>
      <c r="AB289" s="38"/>
      <c r="AC289" s="38"/>
      <c r="AD289" s="38"/>
      <c r="AE289" s="38"/>
      <c r="AF289" s="38"/>
      <c r="AG289" s="38"/>
    </row>
    <row r="290" spans="1:33" ht="112.5" customHeight="1">
      <c r="A290" s="247" t="s">
        <v>882</v>
      </c>
      <c r="B290" s="20" t="s">
        <v>406</v>
      </c>
      <c r="C290" s="35" t="s">
        <v>220</v>
      </c>
      <c r="D290" s="22" t="s">
        <v>883</v>
      </c>
      <c r="E290" s="21" t="s">
        <v>884</v>
      </c>
      <c r="F290" s="21"/>
      <c r="G290" s="21">
        <v>2</v>
      </c>
      <c r="H290" s="24">
        <v>27177</v>
      </c>
      <c r="I290" s="22" t="s">
        <v>885</v>
      </c>
      <c r="J290" s="145" t="s">
        <v>886</v>
      </c>
      <c r="K290" s="36">
        <v>4656</v>
      </c>
      <c r="L290" s="26">
        <f t="shared" ref="L290:L291" si="45">K290*G290</f>
        <v>9312</v>
      </c>
      <c r="M290" s="161">
        <v>0.5</v>
      </c>
      <c r="N290" s="28">
        <f t="shared" si="44"/>
        <v>4656</v>
      </c>
      <c r="O290" s="29">
        <f t="shared" ref="O290:O291" si="46">N290/G290</f>
        <v>2328</v>
      </c>
      <c r="P290" s="37"/>
      <c r="Q290" s="38"/>
      <c r="R290" s="38"/>
      <c r="S290" s="38"/>
      <c r="T290" s="38"/>
      <c r="U290" s="38"/>
      <c r="V290" s="38"/>
      <c r="W290" s="38"/>
      <c r="X290" s="38"/>
      <c r="Y290" s="38"/>
      <c r="Z290" s="38"/>
      <c r="AA290" s="38"/>
      <c r="AB290" s="38"/>
      <c r="AC290" s="38"/>
      <c r="AD290" s="38"/>
      <c r="AE290" s="38"/>
      <c r="AF290" s="38"/>
      <c r="AG290" s="38"/>
    </row>
    <row r="291" spans="1:33" ht="112.5" customHeight="1">
      <c r="A291" s="247" t="s">
        <v>882</v>
      </c>
      <c r="B291" s="20" t="s">
        <v>887</v>
      </c>
      <c r="C291" s="35" t="s">
        <v>888</v>
      </c>
      <c r="D291" s="22" t="s">
        <v>889</v>
      </c>
      <c r="E291" s="21" t="s">
        <v>150</v>
      </c>
      <c r="F291" s="23"/>
      <c r="G291" s="21">
        <v>1</v>
      </c>
      <c r="H291" s="24" t="s">
        <v>890</v>
      </c>
      <c r="I291" s="21" t="s">
        <v>891</v>
      </c>
      <c r="J291" s="276" t="s">
        <v>152</v>
      </c>
      <c r="K291" s="36">
        <v>74750.78</v>
      </c>
      <c r="L291" s="26">
        <f t="shared" si="45"/>
        <v>74750.78</v>
      </c>
      <c r="M291" s="161">
        <v>0</v>
      </c>
      <c r="N291" s="28">
        <f t="shared" si="44"/>
        <v>74750.78</v>
      </c>
      <c r="O291" s="29">
        <f t="shared" si="46"/>
        <v>74750.78</v>
      </c>
      <c r="P291" s="37"/>
      <c r="Q291" s="38"/>
      <c r="R291" s="38"/>
      <c r="S291" s="38"/>
      <c r="T291" s="38"/>
      <c r="U291" s="38"/>
      <c r="V291" s="38"/>
      <c r="W291" s="38"/>
      <c r="X291" s="38"/>
      <c r="Y291" s="38"/>
      <c r="Z291" s="38"/>
      <c r="AA291" s="38"/>
      <c r="AB291" s="38"/>
      <c r="AC291" s="38"/>
      <c r="AD291" s="38"/>
      <c r="AE291" s="38"/>
      <c r="AF291" s="38"/>
      <c r="AG291" s="38"/>
    </row>
    <row r="292" spans="1:33" ht="112.5" customHeight="1">
      <c r="A292" s="247" t="s">
        <v>882</v>
      </c>
      <c r="B292" s="20" t="s">
        <v>45</v>
      </c>
      <c r="C292" s="35"/>
      <c r="D292" s="22" t="s">
        <v>892</v>
      </c>
      <c r="E292" s="21" t="s">
        <v>189</v>
      </c>
      <c r="F292" s="23"/>
      <c r="G292" s="21">
        <v>2</v>
      </c>
      <c r="H292" s="24"/>
      <c r="I292" s="37" t="s">
        <v>893</v>
      </c>
      <c r="J292" s="276" t="s">
        <v>894</v>
      </c>
      <c r="K292" s="36">
        <v>8086.7999999999993</v>
      </c>
      <c r="L292" s="26">
        <f>G292*K292</f>
        <v>16173.599999999999</v>
      </c>
      <c r="M292" s="161">
        <v>0.7</v>
      </c>
      <c r="N292" s="28">
        <f t="shared" si="44"/>
        <v>4852.08</v>
      </c>
      <c r="O292" s="29">
        <f>K292-(K292*M292)</f>
        <v>2426.04</v>
      </c>
      <c r="P292" s="37"/>
      <c r="Q292" s="38"/>
      <c r="R292" s="38"/>
      <c r="S292" s="38"/>
      <c r="T292" s="38"/>
      <c r="U292" s="38"/>
      <c r="V292" s="38"/>
      <c r="W292" s="38"/>
      <c r="X292" s="38"/>
      <c r="Y292" s="38"/>
      <c r="Z292" s="38"/>
      <c r="AA292" s="38"/>
      <c r="AB292" s="38"/>
      <c r="AC292" s="38"/>
      <c r="AD292" s="38"/>
      <c r="AE292" s="38"/>
      <c r="AF292" s="38"/>
      <c r="AG292" s="38"/>
    </row>
    <row r="293" spans="1:33" ht="112.5" customHeight="1">
      <c r="A293" s="311" t="s">
        <v>895</v>
      </c>
      <c r="B293" s="20" t="s">
        <v>77</v>
      </c>
      <c r="C293" s="35" t="s">
        <v>896</v>
      </c>
      <c r="D293" s="22" t="s">
        <v>897</v>
      </c>
      <c r="E293" s="21" t="s">
        <v>150</v>
      </c>
      <c r="F293" s="23"/>
      <c r="G293" s="21">
        <v>1</v>
      </c>
      <c r="H293" s="24">
        <v>28919</v>
      </c>
      <c r="I293" s="21" t="s">
        <v>898</v>
      </c>
      <c r="J293" s="145" t="s">
        <v>152</v>
      </c>
      <c r="K293" s="130">
        <v>19426.13</v>
      </c>
      <c r="L293" s="26">
        <f t="shared" ref="L293:L302" si="47">K293*G293</f>
        <v>19426.13</v>
      </c>
      <c r="M293" s="161">
        <v>0</v>
      </c>
      <c r="N293" s="28">
        <f t="shared" si="44"/>
        <v>19426.13</v>
      </c>
      <c r="O293" s="29">
        <f t="shared" ref="O293:O302" si="48">N293/G293</f>
        <v>19426.13</v>
      </c>
      <c r="P293" s="37"/>
      <c r="Q293" s="38"/>
      <c r="R293" s="38"/>
      <c r="S293" s="38"/>
      <c r="T293" s="38"/>
      <c r="U293" s="38"/>
      <c r="V293" s="38"/>
      <c r="W293" s="38"/>
      <c r="X293" s="38"/>
      <c r="Y293" s="38"/>
      <c r="Z293" s="38"/>
      <c r="AA293" s="38"/>
      <c r="AB293" s="38"/>
      <c r="AC293" s="38"/>
      <c r="AD293" s="38"/>
      <c r="AE293" s="38"/>
      <c r="AF293" s="38"/>
      <c r="AG293" s="38"/>
    </row>
    <row r="294" spans="1:33" ht="112.5" customHeight="1">
      <c r="A294" s="311" t="s">
        <v>895</v>
      </c>
      <c r="B294" s="20" t="s">
        <v>77</v>
      </c>
      <c r="C294" s="35" t="s">
        <v>338</v>
      </c>
      <c r="D294" s="22" t="s">
        <v>899</v>
      </c>
      <c r="E294" s="21" t="s">
        <v>150</v>
      </c>
      <c r="F294" s="23"/>
      <c r="G294" s="21">
        <v>1</v>
      </c>
      <c r="H294" s="24">
        <v>28927</v>
      </c>
      <c r="I294" s="21" t="s">
        <v>900</v>
      </c>
      <c r="J294" s="145" t="s">
        <v>152</v>
      </c>
      <c r="K294" s="130">
        <v>17387.34</v>
      </c>
      <c r="L294" s="26">
        <f t="shared" si="47"/>
        <v>17387.34</v>
      </c>
      <c r="M294" s="161">
        <v>0</v>
      </c>
      <c r="N294" s="28">
        <f t="shared" si="44"/>
        <v>17387.34</v>
      </c>
      <c r="O294" s="29">
        <f t="shared" si="48"/>
        <v>17387.34</v>
      </c>
      <c r="P294" s="37"/>
      <c r="Q294" s="38"/>
      <c r="R294" s="38"/>
      <c r="S294" s="38"/>
      <c r="T294" s="38"/>
      <c r="U294" s="38"/>
      <c r="V294" s="38"/>
      <c r="W294" s="38"/>
      <c r="X294" s="38"/>
      <c r="Y294" s="38"/>
      <c r="Z294" s="38"/>
      <c r="AA294" s="38"/>
      <c r="AB294" s="38"/>
      <c r="AC294" s="38"/>
      <c r="AD294" s="38"/>
      <c r="AE294" s="38"/>
      <c r="AF294" s="38"/>
      <c r="AG294" s="38"/>
    </row>
    <row r="295" spans="1:33" ht="112.5" customHeight="1">
      <c r="A295" s="311" t="s">
        <v>895</v>
      </c>
      <c r="B295" s="20" t="s">
        <v>45</v>
      </c>
      <c r="C295" s="172" t="s">
        <v>241</v>
      </c>
      <c r="D295" s="22" t="s">
        <v>901</v>
      </c>
      <c r="E295" s="21" t="s">
        <v>902</v>
      </c>
      <c r="F295" s="23"/>
      <c r="G295" s="21">
        <v>1</v>
      </c>
      <c r="H295" s="24">
        <v>27820</v>
      </c>
      <c r="I295" s="21" t="s">
        <v>903</v>
      </c>
      <c r="J295" s="173" t="s">
        <v>904</v>
      </c>
      <c r="K295" s="36">
        <v>12180</v>
      </c>
      <c r="L295" s="26">
        <f t="shared" si="47"/>
        <v>12180</v>
      </c>
      <c r="M295" s="116">
        <v>0.5</v>
      </c>
      <c r="N295" s="28">
        <f t="shared" si="44"/>
        <v>6090</v>
      </c>
      <c r="O295" s="29">
        <f t="shared" si="48"/>
        <v>6090</v>
      </c>
      <c r="P295" s="37"/>
      <c r="Q295" s="38"/>
      <c r="R295" s="38"/>
      <c r="S295" s="38"/>
      <c r="T295" s="38"/>
      <c r="U295" s="38"/>
      <c r="V295" s="38"/>
      <c r="W295" s="38"/>
      <c r="X295" s="38"/>
      <c r="Y295" s="38"/>
      <c r="Z295" s="38"/>
      <c r="AA295" s="38"/>
      <c r="AB295" s="38"/>
      <c r="AC295" s="38"/>
      <c r="AD295" s="38"/>
      <c r="AE295" s="38"/>
      <c r="AF295" s="38"/>
      <c r="AG295" s="38"/>
    </row>
    <row r="296" spans="1:33" ht="112.5" customHeight="1">
      <c r="A296" s="311" t="s">
        <v>895</v>
      </c>
      <c r="B296" s="20" t="s">
        <v>27</v>
      </c>
      <c r="C296" s="172" t="s">
        <v>241</v>
      </c>
      <c r="D296" s="22"/>
      <c r="E296" s="37" t="s">
        <v>905</v>
      </c>
      <c r="F296" s="23"/>
      <c r="G296" s="21">
        <v>1</v>
      </c>
      <c r="H296" s="24">
        <v>28505</v>
      </c>
      <c r="I296" s="37" t="s">
        <v>906</v>
      </c>
      <c r="J296" s="173" t="s">
        <v>907</v>
      </c>
      <c r="K296" s="36">
        <v>5077.5600000000004</v>
      </c>
      <c r="L296" s="26">
        <f t="shared" si="47"/>
        <v>5077.5600000000004</v>
      </c>
      <c r="M296" s="116">
        <v>0.5</v>
      </c>
      <c r="N296" s="28">
        <f t="shared" si="44"/>
        <v>2538.7800000000002</v>
      </c>
      <c r="O296" s="29">
        <f t="shared" si="48"/>
        <v>2538.7800000000002</v>
      </c>
      <c r="P296" s="37"/>
      <c r="Q296" s="38"/>
      <c r="R296" s="38"/>
      <c r="S296" s="38"/>
      <c r="T296" s="38"/>
      <c r="U296" s="38"/>
      <c r="V296" s="38"/>
      <c r="W296" s="38"/>
      <c r="X296" s="38"/>
      <c r="Y296" s="38"/>
      <c r="Z296" s="38"/>
      <c r="AA296" s="38"/>
      <c r="AB296" s="38"/>
      <c r="AC296" s="38"/>
      <c r="AD296" s="38"/>
      <c r="AE296" s="38"/>
      <c r="AF296" s="38"/>
      <c r="AG296" s="38"/>
    </row>
    <row r="297" spans="1:33" ht="112.5" customHeight="1">
      <c r="A297" s="311" t="s">
        <v>895</v>
      </c>
      <c r="B297" s="20" t="s">
        <v>27</v>
      </c>
      <c r="C297" s="172" t="s">
        <v>908</v>
      </c>
      <c r="D297" s="22"/>
      <c r="E297" s="37" t="s">
        <v>909</v>
      </c>
      <c r="F297" s="23"/>
      <c r="G297" s="21">
        <v>1</v>
      </c>
      <c r="H297" s="24">
        <v>28501</v>
      </c>
      <c r="I297" s="37" t="s">
        <v>910</v>
      </c>
      <c r="J297" s="173" t="s">
        <v>911</v>
      </c>
      <c r="K297" s="36">
        <v>5115</v>
      </c>
      <c r="L297" s="26">
        <f t="shared" si="47"/>
        <v>5115</v>
      </c>
      <c r="M297" s="116">
        <v>0.5</v>
      </c>
      <c r="N297" s="28">
        <f t="shared" si="44"/>
        <v>2557.5</v>
      </c>
      <c r="O297" s="29">
        <f t="shared" si="48"/>
        <v>2557.5</v>
      </c>
      <c r="P297" s="37"/>
      <c r="Q297" s="38"/>
      <c r="R297" s="38"/>
      <c r="S297" s="38"/>
      <c r="T297" s="38"/>
      <c r="U297" s="38"/>
      <c r="V297" s="38"/>
      <c r="W297" s="38"/>
      <c r="X297" s="38"/>
      <c r="Y297" s="38"/>
      <c r="Z297" s="38"/>
      <c r="AA297" s="38"/>
      <c r="AB297" s="38"/>
      <c r="AC297" s="38"/>
      <c r="AD297" s="38"/>
      <c r="AE297" s="38"/>
      <c r="AF297" s="38"/>
      <c r="AG297" s="38"/>
    </row>
    <row r="298" spans="1:33" ht="112.5" customHeight="1">
      <c r="A298" s="311" t="s">
        <v>895</v>
      </c>
      <c r="B298" s="20" t="s">
        <v>27</v>
      </c>
      <c r="C298" s="312" t="s">
        <v>912</v>
      </c>
      <c r="D298" s="22"/>
      <c r="E298" s="37" t="s">
        <v>909</v>
      </c>
      <c r="F298" s="23"/>
      <c r="G298" s="21">
        <v>2</v>
      </c>
      <c r="H298" s="24">
        <v>28504</v>
      </c>
      <c r="I298" s="37" t="s">
        <v>913</v>
      </c>
      <c r="J298" s="173" t="s">
        <v>911</v>
      </c>
      <c r="K298" s="36">
        <v>1189</v>
      </c>
      <c r="L298" s="26">
        <f t="shared" si="47"/>
        <v>2378</v>
      </c>
      <c r="M298" s="116">
        <v>0.5</v>
      </c>
      <c r="N298" s="28">
        <f t="shared" si="44"/>
        <v>1189</v>
      </c>
      <c r="O298" s="29">
        <f t="shared" si="48"/>
        <v>594.5</v>
      </c>
      <c r="P298" s="37"/>
      <c r="Q298" s="38"/>
      <c r="R298" s="38"/>
      <c r="S298" s="38"/>
      <c r="T298" s="38"/>
      <c r="U298" s="38"/>
      <c r="V298" s="38"/>
      <c r="W298" s="38"/>
      <c r="X298" s="38"/>
      <c r="Y298" s="38"/>
      <c r="Z298" s="38"/>
      <c r="AA298" s="38"/>
      <c r="AB298" s="38"/>
      <c r="AC298" s="38"/>
      <c r="AD298" s="38"/>
      <c r="AE298" s="38"/>
      <c r="AF298" s="38"/>
      <c r="AG298" s="38"/>
    </row>
    <row r="299" spans="1:33" ht="112.5" customHeight="1">
      <c r="A299" s="311" t="s">
        <v>895</v>
      </c>
      <c r="B299" s="20" t="s">
        <v>27</v>
      </c>
      <c r="C299" s="172" t="s">
        <v>908</v>
      </c>
      <c r="D299" s="22"/>
      <c r="E299" s="37" t="s">
        <v>114</v>
      </c>
      <c r="F299" s="23"/>
      <c r="G299" s="21">
        <v>1</v>
      </c>
      <c r="H299" s="24">
        <v>27452</v>
      </c>
      <c r="I299" s="37" t="s">
        <v>914</v>
      </c>
      <c r="J299" s="173" t="s">
        <v>915</v>
      </c>
      <c r="K299" s="36">
        <v>12503.19</v>
      </c>
      <c r="L299" s="26">
        <f t="shared" si="47"/>
        <v>12503.19</v>
      </c>
      <c r="M299" s="116">
        <v>0.5</v>
      </c>
      <c r="N299" s="28">
        <f t="shared" si="44"/>
        <v>6251.5950000000003</v>
      </c>
      <c r="O299" s="29">
        <f t="shared" si="48"/>
        <v>6251.5950000000003</v>
      </c>
      <c r="P299" s="88" t="s">
        <v>916</v>
      </c>
      <c r="Q299" s="134"/>
      <c r="R299" s="134"/>
      <c r="S299" s="134"/>
      <c r="T299" s="134"/>
      <c r="U299" s="134"/>
      <c r="V299" s="134"/>
      <c r="W299" s="134"/>
      <c r="X299" s="134"/>
      <c r="Y299" s="134"/>
      <c r="Z299" s="134"/>
      <c r="AA299" s="134"/>
      <c r="AB299" s="134"/>
      <c r="AC299" s="134"/>
      <c r="AD299" s="134"/>
      <c r="AE299" s="134"/>
      <c r="AF299" s="134"/>
      <c r="AG299" s="134"/>
    </row>
    <row r="300" spans="1:33" ht="112.5" customHeight="1">
      <c r="A300" s="311" t="s">
        <v>895</v>
      </c>
      <c r="B300" s="20" t="s">
        <v>36</v>
      </c>
      <c r="C300" s="172"/>
      <c r="D300" s="22"/>
      <c r="E300" s="37" t="s">
        <v>917</v>
      </c>
      <c r="F300" s="23"/>
      <c r="G300" s="21">
        <v>1</v>
      </c>
      <c r="H300" s="40" t="s">
        <v>918</v>
      </c>
      <c r="I300" s="37" t="s">
        <v>919</v>
      </c>
      <c r="J300" s="173" t="s">
        <v>920</v>
      </c>
      <c r="K300" s="36">
        <v>4396.01</v>
      </c>
      <c r="L300" s="26">
        <f t="shared" si="47"/>
        <v>4396.01</v>
      </c>
      <c r="M300" s="116">
        <v>0</v>
      </c>
      <c r="N300" s="28">
        <f t="shared" si="44"/>
        <v>4396.01</v>
      </c>
      <c r="O300" s="29">
        <f t="shared" si="48"/>
        <v>4396.01</v>
      </c>
      <c r="P300" s="38"/>
      <c r="Q300" s="38"/>
      <c r="R300" s="38"/>
      <c r="S300" s="38"/>
      <c r="T300" s="38"/>
      <c r="U300" s="38"/>
      <c r="V300" s="38"/>
      <c r="W300" s="38"/>
      <c r="X300" s="38"/>
      <c r="Y300" s="38"/>
      <c r="Z300" s="38"/>
      <c r="AA300" s="38"/>
      <c r="AB300" s="38"/>
      <c r="AC300" s="38"/>
      <c r="AD300" s="38"/>
      <c r="AE300" s="38"/>
      <c r="AF300" s="38"/>
      <c r="AG300" s="38"/>
    </row>
    <row r="301" spans="1:33" ht="112.5" customHeight="1">
      <c r="A301" s="311" t="s">
        <v>895</v>
      </c>
      <c r="B301" s="20" t="s">
        <v>36</v>
      </c>
      <c r="C301" s="172"/>
      <c r="D301" s="22"/>
      <c r="E301" s="37" t="s">
        <v>917</v>
      </c>
      <c r="F301" s="23"/>
      <c r="G301" s="21">
        <v>1</v>
      </c>
      <c r="H301" s="40" t="s">
        <v>921</v>
      </c>
      <c r="I301" s="37" t="s">
        <v>922</v>
      </c>
      <c r="J301" s="173" t="s">
        <v>920</v>
      </c>
      <c r="K301" s="36">
        <v>22805.360000000001</v>
      </c>
      <c r="L301" s="26">
        <f t="shared" si="47"/>
        <v>22805.360000000001</v>
      </c>
      <c r="M301" s="116">
        <v>0</v>
      </c>
      <c r="N301" s="28">
        <f t="shared" si="44"/>
        <v>22805.360000000001</v>
      </c>
      <c r="O301" s="29">
        <f t="shared" si="48"/>
        <v>22805.360000000001</v>
      </c>
      <c r="P301" s="38"/>
      <c r="Q301" s="38"/>
      <c r="R301" s="38"/>
      <c r="S301" s="38"/>
      <c r="T301" s="38"/>
      <c r="U301" s="38"/>
      <c r="V301" s="38"/>
      <c r="W301" s="38"/>
      <c r="X301" s="38"/>
      <c r="Y301" s="38"/>
      <c r="Z301" s="38"/>
      <c r="AA301" s="38"/>
      <c r="AB301" s="38"/>
      <c r="AC301" s="38"/>
      <c r="AD301" s="38"/>
      <c r="AE301" s="38"/>
      <c r="AF301" s="38"/>
      <c r="AG301" s="38"/>
    </row>
    <row r="302" spans="1:33" ht="112.5" customHeight="1">
      <c r="A302" s="313" t="s">
        <v>895</v>
      </c>
      <c r="B302" s="43" t="s">
        <v>923</v>
      </c>
      <c r="C302" s="314"/>
      <c r="D302" s="315"/>
      <c r="E302" s="316" t="s">
        <v>924</v>
      </c>
      <c r="F302" s="317"/>
      <c r="G302" s="315">
        <v>1</v>
      </c>
      <c r="H302" s="318" t="s">
        <v>925</v>
      </c>
      <c r="I302" s="316" t="s">
        <v>926</v>
      </c>
      <c r="J302" s="319" t="s">
        <v>927</v>
      </c>
      <c r="K302" s="259">
        <v>10102.209999999999</v>
      </c>
      <c r="L302" s="52">
        <f t="shared" si="47"/>
        <v>10102.209999999999</v>
      </c>
      <c r="M302" s="320">
        <v>0</v>
      </c>
      <c r="N302" s="52">
        <f t="shared" si="44"/>
        <v>10102.209999999999</v>
      </c>
      <c r="O302" s="52">
        <f t="shared" si="48"/>
        <v>10102.209999999999</v>
      </c>
      <c r="P302" s="125"/>
      <c r="Q302" s="125"/>
      <c r="R302" s="125"/>
      <c r="S302" s="125"/>
      <c r="T302" s="125"/>
      <c r="U302" s="125"/>
      <c r="V302" s="125"/>
      <c r="W302" s="125"/>
      <c r="X302" s="125"/>
      <c r="Y302" s="125"/>
      <c r="Z302" s="125"/>
      <c r="AA302" s="125"/>
      <c r="AB302" s="125"/>
      <c r="AC302" s="125"/>
      <c r="AD302" s="125"/>
      <c r="AE302" s="125"/>
      <c r="AF302" s="125"/>
      <c r="AG302" s="125"/>
    </row>
    <row r="303" spans="1:33" ht="112.5" customHeight="1">
      <c r="A303" s="321" t="s">
        <v>895</v>
      </c>
      <c r="B303" s="238" t="s">
        <v>36</v>
      </c>
      <c r="C303" s="57"/>
      <c r="D303" s="58"/>
      <c r="E303" s="59" t="s">
        <v>924</v>
      </c>
      <c r="F303" s="60"/>
      <c r="G303" s="61">
        <v>1</v>
      </c>
      <c r="H303" s="62" t="s">
        <v>928</v>
      </c>
      <c r="I303" s="59" t="s">
        <v>929</v>
      </c>
      <c r="J303" s="63"/>
      <c r="K303" s="64">
        <v>5339</v>
      </c>
      <c r="L303" s="64">
        <v>5339</v>
      </c>
      <c r="M303" s="322">
        <v>0</v>
      </c>
      <c r="N303" s="64">
        <v>5339</v>
      </c>
      <c r="O303" s="64">
        <v>5339</v>
      </c>
      <c r="P303" s="323"/>
      <c r="Q303" s="125"/>
      <c r="R303" s="125"/>
      <c r="S303" s="125"/>
      <c r="T303" s="125"/>
      <c r="U303" s="125"/>
      <c r="V303" s="125"/>
      <c r="W303" s="125"/>
      <c r="X303" s="125"/>
      <c r="Y303" s="125"/>
      <c r="Z303" s="125"/>
      <c r="AA303" s="125"/>
      <c r="AB303" s="125"/>
      <c r="AC303" s="125"/>
      <c r="AD303" s="125"/>
      <c r="AE303" s="125"/>
      <c r="AF303" s="125"/>
      <c r="AG303" s="125"/>
    </row>
  </sheetData>
  <autoFilter ref="A1:P302" xr:uid="{00000000-0009-0000-0000-000000000000}"/>
  <customSheetViews>
    <customSheetView guid="{3FBE2B42-02F2-430F-A29A-888E15CBBA58}" filter="1" showAutoFilter="1">
      <pageMargins left="0.511811024" right="0.511811024" top="0.78740157499999996" bottom="0.78740157499999996" header="0.31496062000000002" footer="0.31496062000000002"/>
      <autoFilter ref="A2:P296" xr:uid="{00000000-0000-0000-0000-000000000000}"/>
    </customSheetView>
    <customSheetView guid="{C2151FD2-0921-4B8C-9EC2-7684DD655612}" filter="1" showAutoFilter="1">
      <pageMargins left="0.511811024" right="0.511811024" top="0.78740157499999996" bottom="0.78740157499999996" header="0.31496062000000002" footer="0.31496062000000002"/>
      <autoFilter ref="A2:P293" xr:uid="{00000000-0000-0000-0000-000000000000}"/>
    </customSheetView>
    <customSheetView guid="{05DB54F3-6CB1-4FCB-9946-56F97D8FB0A6}" filter="1" showAutoFilter="1">
      <pageMargins left="0.511811024" right="0.511811024" top="0.78740157499999996" bottom="0.78740157499999996" header="0.31496062000000002" footer="0.31496062000000002"/>
      <autoFilter ref="A2:P296" xr:uid="{00000000-0000-0000-0000-000000000000}"/>
    </customSheetView>
    <customSheetView guid="{E738E4B5-6775-4AB0-B5BC-2236B6700AA9}" filter="1" showAutoFilter="1">
      <pageMargins left="0.511811024" right="0.511811024" top="0.78740157499999996" bottom="0.78740157499999996" header="0.31496062000000002" footer="0.31496062000000002"/>
      <autoFilter ref="A2:P296" xr:uid="{00000000-0000-0000-0000-000000000000}"/>
    </customSheetView>
  </customSheetViews>
  <printOptions horizontalCentered="1" gridLines="1"/>
  <pageMargins left="0.25" right="0.25" top="0.75" bottom="0.75" header="0" footer="0"/>
  <pageSetup paperSize="9" scale="60" pageOrder="overThenDown" orientation="landscape" cellComments="atEnd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Z4"/>
  <sheetViews>
    <sheetView workbookViewId="0"/>
  </sheetViews>
  <sheetFormatPr defaultColWidth="12.5703125" defaultRowHeight="15.75" customHeight="1"/>
  <sheetData>
    <row r="1" spans="1:26" ht="116.25" customHeight="1">
      <c r="A1" s="269" t="s">
        <v>638</v>
      </c>
      <c r="B1" s="20" t="s">
        <v>1516</v>
      </c>
      <c r="C1" s="35" t="s">
        <v>711</v>
      </c>
      <c r="D1" s="22" t="s">
        <v>1384</v>
      </c>
      <c r="E1" s="23"/>
      <c r="F1" s="21">
        <v>1</v>
      </c>
      <c r="G1" s="24">
        <v>28555</v>
      </c>
      <c r="H1" s="21" t="s">
        <v>1641</v>
      </c>
      <c r="I1" s="21" t="s">
        <v>145</v>
      </c>
      <c r="J1" s="337">
        <v>44825</v>
      </c>
      <c r="K1" s="36">
        <v>2893</v>
      </c>
      <c r="L1" s="366">
        <f t="shared" ref="L1:L4" si="0">F1*K1</f>
        <v>2893</v>
      </c>
      <c r="M1" s="373">
        <v>0</v>
      </c>
      <c r="N1" s="366">
        <f t="shared" ref="N1:N4" si="1">L1-(L1*M1)</f>
        <v>2893</v>
      </c>
      <c r="O1" s="366">
        <f t="shared" ref="O1:O4" si="2">K1-(K1*M1)</f>
        <v>2893</v>
      </c>
      <c r="P1" s="35" t="s">
        <v>952</v>
      </c>
      <c r="Q1" s="374" t="s">
        <v>1042</v>
      </c>
      <c r="R1" s="353"/>
      <c r="S1" s="353"/>
      <c r="T1" s="353"/>
      <c r="U1" s="353"/>
      <c r="V1" s="353"/>
      <c r="W1" s="353"/>
      <c r="X1" s="353"/>
      <c r="Y1" s="353"/>
      <c r="Z1" s="353"/>
    </row>
    <row r="2" spans="1:26" ht="116.25" customHeight="1">
      <c r="A2" s="269" t="s">
        <v>638</v>
      </c>
      <c r="B2" s="20" t="s">
        <v>1516</v>
      </c>
      <c r="C2" s="35" t="s">
        <v>711</v>
      </c>
      <c r="D2" s="22" t="s">
        <v>1642</v>
      </c>
      <c r="E2" s="23"/>
      <c r="F2" s="21">
        <v>1</v>
      </c>
      <c r="G2" s="24">
        <v>28554</v>
      </c>
      <c r="H2" s="21" t="s">
        <v>1643</v>
      </c>
      <c r="I2" s="21" t="s">
        <v>145</v>
      </c>
      <c r="J2" s="337">
        <v>44825</v>
      </c>
      <c r="K2" s="36">
        <v>2314</v>
      </c>
      <c r="L2" s="366">
        <f t="shared" si="0"/>
        <v>2314</v>
      </c>
      <c r="M2" s="373">
        <v>0</v>
      </c>
      <c r="N2" s="366">
        <f t="shared" si="1"/>
        <v>2314</v>
      </c>
      <c r="O2" s="366">
        <f t="shared" si="2"/>
        <v>2314</v>
      </c>
      <c r="P2" s="35" t="s">
        <v>1030</v>
      </c>
      <c r="Q2" s="374" t="s">
        <v>1042</v>
      </c>
      <c r="R2" s="353"/>
      <c r="S2" s="353"/>
      <c r="T2" s="353"/>
      <c r="U2" s="353"/>
      <c r="V2" s="353"/>
      <c r="W2" s="353"/>
      <c r="X2" s="353"/>
      <c r="Y2" s="353"/>
      <c r="Z2" s="353"/>
    </row>
    <row r="3" spans="1:26" ht="116.25" customHeight="1">
      <c r="A3" s="250" t="s">
        <v>555</v>
      </c>
      <c r="B3" s="20" t="s">
        <v>36</v>
      </c>
      <c r="C3" s="21" t="s">
        <v>563</v>
      </c>
      <c r="D3" s="128" t="s">
        <v>1644</v>
      </c>
      <c r="E3" s="23"/>
      <c r="F3" s="21">
        <v>1</v>
      </c>
      <c r="G3" s="24">
        <v>26234</v>
      </c>
      <c r="H3" s="21" t="s">
        <v>1644</v>
      </c>
      <c r="I3" s="21" t="s">
        <v>1645</v>
      </c>
      <c r="J3" s="337">
        <v>44883</v>
      </c>
      <c r="K3" s="36">
        <v>1049</v>
      </c>
      <c r="L3" s="366">
        <f t="shared" si="0"/>
        <v>1049</v>
      </c>
      <c r="M3" s="371">
        <v>0.5</v>
      </c>
      <c r="N3" s="366">
        <f t="shared" si="1"/>
        <v>524.5</v>
      </c>
      <c r="O3" s="366">
        <f t="shared" si="2"/>
        <v>524.5</v>
      </c>
      <c r="P3" s="21" t="s">
        <v>1646</v>
      </c>
      <c r="Q3" s="374" t="s">
        <v>1042</v>
      </c>
    </row>
    <row r="4" spans="1:26" ht="116.25" customHeight="1">
      <c r="A4" s="250" t="s">
        <v>555</v>
      </c>
      <c r="B4" s="20" t="s">
        <v>36</v>
      </c>
      <c r="C4" s="21" t="s">
        <v>563</v>
      </c>
      <c r="D4" s="128" t="s">
        <v>1647</v>
      </c>
      <c r="E4" s="23"/>
      <c r="F4" s="21">
        <v>1</v>
      </c>
      <c r="G4" s="24">
        <v>26233</v>
      </c>
      <c r="H4" s="21" t="s">
        <v>1647</v>
      </c>
      <c r="I4" s="21" t="s">
        <v>1645</v>
      </c>
      <c r="J4" s="337">
        <v>44883</v>
      </c>
      <c r="K4" s="36">
        <v>1049</v>
      </c>
      <c r="L4" s="366">
        <f t="shared" si="0"/>
        <v>1049</v>
      </c>
      <c r="M4" s="371">
        <v>0.6</v>
      </c>
      <c r="N4" s="366">
        <f t="shared" si="1"/>
        <v>419.6</v>
      </c>
      <c r="O4" s="366">
        <f t="shared" si="2"/>
        <v>419.6</v>
      </c>
      <c r="P4" s="21" t="s">
        <v>1646</v>
      </c>
      <c r="Q4" s="374" t="s">
        <v>1042</v>
      </c>
    </row>
  </sheetData>
  <dataValidations count="1">
    <dataValidation type="list" allowBlank="1" showInputMessage="1" showErrorMessage="1" prompt="Status" sqref="Q1:Z2 Q3:Q4" xr:uid="{00000000-0002-0000-0900-000000000000}">
      <formula1>"Disponível,Em Demonstração,Em AT,Vendido"</formula1>
    </dataValidation>
  </dataValidation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"/>
  <sheetViews>
    <sheetView workbookViewId="0"/>
  </sheetViews>
  <sheetFormatPr defaultColWidth="12.5703125" defaultRowHeight="15.75" customHeight="1"/>
  <sheetData/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  <pageSetUpPr fitToPage="1"/>
  </sheetPr>
  <dimension ref="A1:AS305"/>
  <sheetViews>
    <sheetView workbookViewId="0"/>
  </sheetViews>
  <sheetFormatPr defaultColWidth="12.5703125" defaultRowHeight="15.75" customHeight="1" outlineLevelRow="1"/>
  <cols>
    <col min="4" max="4" width="23.42578125" hidden="1" customWidth="1"/>
    <col min="5" max="5" width="32" customWidth="1"/>
    <col min="6" max="6" width="4.5703125" customWidth="1"/>
    <col min="7" max="7" width="22.85546875" hidden="1" customWidth="1"/>
    <col min="8" max="8" width="11.42578125" customWidth="1"/>
    <col min="9" max="9" width="20.7109375" customWidth="1"/>
  </cols>
  <sheetData>
    <row r="1" spans="1:45" ht="12.75">
      <c r="A1" s="324" t="s">
        <v>930</v>
      </c>
      <c r="B1" s="618" t="s">
        <v>931</v>
      </c>
      <c r="C1" s="619"/>
      <c r="D1" s="619"/>
      <c r="E1" s="619"/>
      <c r="F1" s="619"/>
      <c r="G1" s="619"/>
      <c r="H1" s="619"/>
      <c r="I1" s="619"/>
      <c r="J1" s="619"/>
      <c r="K1" s="619"/>
      <c r="L1" s="619"/>
      <c r="M1" s="619"/>
      <c r="N1" s="619"/>
      <c r="O1" s="619"/>
      <c r="P1" s="620"/>
    </row>
    <row r="2" spans="1:45" ht="26.25" customHeight="1" outlineLevel="1">
      <c r="A2" s="7" t="s">
        <v>932</v>
      </c>
      <c r="B2" s="8" t="s">
        <v>4</v>
      </c>
      <c r="C2" s="9" t="s">
        <v>5</v>
      </c>
      <c r="D2" s="10" t="s">
        <v>6</v>
      </c>
      <c r="E2" s="11" t="s">
        <v>8</v>
      </c>
      <c r="F2" s="11" t="s">
        <v>9</v>
      </c>
      <c r="G2" s="11"/>
      <c r="H2" s="12" t="s">
        <v>10</v>
      </c>
      <c r="I2" s="11" t="s">
        <v>11</v>
      </c>
      <c r="J2" s="11" t="s">
        <v>7</v>
      </c>
      <c r="K2" s="11" t="s">
        <v>12</v>
      </c>
      <c r="L2" s="14" t="s">
        <v>13</v>
      </c>
      <c r="M2" s="14" t="s">
        <v>14</v>
      </c>
      <c r="N2" s="325" t="s">
        <v>15</v>
      </c>
      <c r="O2" s="16" t="s">
        <v>16</v>
      </c>
      <c r="P2" s="17" t="s">
        <v>17</v>
      </c>
      <c r="Q2" s="11" t="s">
        <v>18</v>
      </c>
      <c r="R2" s="326"/>
      <c r="S2" s="326"/>
      <c r="T2" s="326"/>
      <c r="U2" s="326"/>
      <c r="V2" s="326"/>
      <c r="W2" s="326"/>
      <c r="X2" s="326"/>
      <c r="Y2" s="326"/>
      <c r="Z2" s="326"/>
      <c r="AA2" s="326"/>
      <c r="AB2" s="326"/>
      <c r="AC2" s="326"/>
      <c r="AD2" s="326"/>
      <c r="AE2" s="326"/>
      <c r="AF2" s="326"/>
      <c r="AG2" s="326"/>
      <c r="AH2" s="326"/>
      <c r="AI2" s="326"/>
      <c r="AJ2" s="326"/>
      <c r="AK2" s="326"/>
      <c r="AL2" s="326"/>
      <c r="AM2" s="326"/>
      <c r="AN2" s="326"/>
      <c r="AO2" s="326"/>
      <c r="AP2" s="326"/>
      <c r="AQ2" s="326"/>
      <c r="AR2" s="326"/>
      <c r="AS2" s="326"/>
    </row>
    <row r="3" spans="1:45" ht="112.5" customHeight="1">
      <c r="A3" s="176" t="s">
        <v>203</v>
      </c>
      <c r="B3" s="20" t="s">
        <v>493</v>
      </c>
      <c r="C3" s="21"/>
      <c r="D3" s="22"/>
      <c r="E3" s="21" t="s">
        <v>317</v>
      </c>
      <c r="F3" s="327"/>
      <c r="G3" s="21">
        <v>8</v>
      </c>
      <c r="H3" s="21"/>
      <c r="I3" s="24"/>
      <c r="J3" s="37" t="s">
        <v>933</v>
      </c>
      <c r="K3" s="89"/>
      <c r="L3" s="36">
        <f>479*3.85</f>
        <v>1844.15</v>
      </c>
      <c r="M3" s="26">
        <f>L3*G3</f>
        <v>14753.2</v>
      </c>
      <c r="N3" s="161">
        <v>0</v>
      </c>
      <c r="O3" s="28">
        <f t="shared" ref="O3:O8" si="0">M3-(M3*N3)</f>
        <v>14753.2</v>
      </c>
      <c r="P3" s="29">
        <f>O3/G3</f>
        <v>1844.15</v>
      </c>
      <c r="Q3" s="172" t="s">
        <v>934</v>
      </c>
      <c r="R3" s="328"/>
      <c r="S3" s="328"/>
      <c r="T3" s="328"/>
      <c r="U3" s="328"/>
      <c r="V3" s="328"/>
      <c r="W3" s="328"/>
      <c r="X3" s="328"/>
      <c r="Y3" s="328"/>
      <c r="Z3" s="328"/>
      <c r="AA3" s="328"/>
      <c r="AB3" s="328"/>
      <c r="AC3" s="328"/>
      <c r="AD3" s="328"/>
      <c r="AE3" s="328"/>
      <c r="AF3" s="328"/>
      <c r="AG3" s="328"/>
      <c r="AH3" s="328"/>
      <c r="AI3" s="328"/>
      <c r="AJ3" s="328"/>
      <c r="AK3" s="328"/>
      <c r="AL3" s="328"/>
      <c r="AM3" s="328"/>
      <c r="AN3" s="328"/>
      <c r="AO3" s="328"/>
      <c r="AP3" s="328"/>
      <c r="AQ3" s="328"/>
      <c r="AR3" s="328"/>
      <c r="AS3" s="328"/>
    </row>
    <row r="4" spans="1:45" ht="112.5" customHeight="1">
      <c r="A4" s="126" t="s">
        <v>127</v>
      </c>
      <c r="B4" s="20" t="s">
        <v>935</v>
      </c>
      <c r="C4" s="21" t="s">
        <v>234</v>
      </c>
      <c r="D4" s="22"/>
      <c r="E4" s="207"/>
      <c r="F4" s="21">
        <v>1</v>
      </c>
      <c r="G4" s="21"/>
      <c r="H4" s="24">
        <v>29300</v>
      </c>
      <c r="I4" s="37" t="s">
        <v>936</v>
      </c>
      <c r="J4" s="21" t="s">
        <v>286</v>
      </c>
      <c r="K4" s="25" t="s">
        <v>937</v>
      </c>
      <c r="L4" s="130">
        <v>9775.2000000000007</v>
      </c>
      <c r="M4" s="26">
        <f t="shared" ref="M4:M21" si="1">L4*F4</f>
        <v>9775.2000000000007</v>
      </c>
      <c r="N4" s="27">
        <v>0</v>
      </c>
      <c r="O4" s="28">
        <f t="shared" si="0"/>
        <v>9775.2000000000007</v>
      </c>
      <c r="P4" s="29">
        <f t="shared" ref="P4:P25" si="2">O4/F4</f>
        <v>9775.2000000000007</v>
      </c>
      <c r="Q4" s="21"/>
      <c r="R4" s="329" t="s">
        <v>938</v>
      </c>
      <c r="S4" s="39"/>
      <c r="T4" s="39"/>
      <c r="U4" s="39"/>
      <c r="V4" s="39"/>
      <c r="W4" s="39"/>
      <c r="X4" s="39"/>
      <c r="Y4" s="39"/>
      <c r="Z4" s="39"/>
      <c r="AA4" s="39"/>
      <c r="AB4" s="39"/>
      <c r="AC4" s="39"/>
      <c r="AD4" s="39"/>
      <c r="AE4" s="39"/>
      <c r="AF4" s="39"/>
      <c r="AG4" s="39"/>
      <c r="AH4" s="39"/>
      <c r="AI4" s="39"/>
      <c r="AJ4" s="39"/>
      <c r="AK4" s="39"/>
      <c r="AL4" s="39"/>
      <c r="AM4" s="39"/>
      <c r="AN4" s="39"/>
      <c r="AO4" s="39"/>
      <c r="AP4" s="39"/>
      <c r="AQ4" s="39"/>
      <c r="AR4" s="39"/>
      <c r="AS4" s="39"/>
    </row>
    <row r="5" spans="1:45" ht="112.5" customHeight="1">
      <c r="A5" s="82" t="s">
        <v>54</v>
      </c>
      <c r="B5" s="20" t="s">
        <v>45</v>
      </c>
      <c r="C5" s="150" t="s">
        <v>55</v>
      </c>
      <c r="D5" s="149" t="s">
        <v>939</v>
      </c>
      <c r="E5" s="174"/>
      <c r="F5" s="150">
        <v>1</v>
      </c>
      <c r="G5" s="150"/>
      <c r="H5" s="152">
        <v>29235</v>
      </c>
      <c r="I5" s="150" t="s">
        <v>940</v>
      </c>
      <c r="J5" s="150" t="s">
        <v>418</v>
      </c>
      <c r="K5" s="163" t="s">
        <v>229</v>
      </c>
      <c r="L5" s="155">
        <v>13728</v>
      </c>
      <c r="M5" s="26">
        <f t="shared" si="1"/>
        <v>13728</v>
      </c>
      <c r="N5" s="27">
        <v>0.5</v>
      </c>
      <c r="O5" s="28">
        <f t="shared" si="0"/>
        <v>6864</v>
      </c>
      <c r="P5" s="29">
        <f t="shared" si="2"/>
        <v>6864</v>
      </c>
      <c r="Q5" s="149"/>
      <c r="R5" s="330" t="s">
        <v>941</v>
      </c>
      <c r="S5" s="330"/>
      <c r="T5" s="330"/>
      <c r="U5" s="330"/>
      <c r="V5" s="330"/>
      <c r="W5" s="330"/>
      <c r="X5" s="330"/>
      <c r="Y5" s="330"/>
      <c r="Z5" s="330"/>
      <c r="AA5" s="330"/>
      <c r="AB5" s="330"/>
      <c r="AC5" s="330"/>
      <c r="AD5" s="330"/>
      <c r="AE5" s="330"/>
      <c r="AF5" s="330"/>
      <c r="AG5" s="330"/>
      <c r="AH5" s="330"/>
      <c r="AI5" s="330"/>
      <c r="AJ5" s="330"/>
      <c r="AK5" s="330"/>
      <c r="AL5" s="330"/>
      <c r="AM5" s="330"/>
      <c r="AN5" s="330"/>
      <c r="AO5" s="330"/>
      <c r="AP5" s="330"/>
      <c r="AQ5" s="330"/>
      <c r="AR5" s="330"/>
      <c r="AS5" s="330"/>
    </row>
    <row r="6" spans="1:45" ht="112.5" customHeight="1">
      <c r="A6" s="204" t="s">
        <v>372</v>
      </c>
      <c r="B6" s="20" t="s">
        <v>36</v>
      </c>
      <c r="C6" s="21" t="s">
        <v>220</v>
      </c>
      <c r="D6" s="22" t="s">
        <v>942</v>
      </c>
      <c r="E6" s="23"/>
      <c r="F6" s="21">
        <v>1</v>
      </c>
      <c r="G6" s="21"/>
      <c r="H6" s="24">
        <v>24867</v>
      </c>
      <c r="I6" s="21" t="s">
        <v>943</v>
      </c>
      <c r="J6" s="21" t="s">
        <v>441</v>
      </c>
      <c r="K6" s="145" t="s">
        <v>944</v>
      </c>
      <c r="L6" s="36">
        <v>2550</v>
      </c>
      <c r="M6" s="26">
        <f t="shared" si="1"/>
        <v>2550</v>
      </c>
      <c r="N6" s="161">
        <v>0.7</v>
      </c>
      <c r="O6" s="28">
        <f t="shared" si="0"/>
        <v>765</v>
      </c>
      <c r="P6" s="29">
        <f t="shared" si="2"/>
        <v>765</v>
      </c>
      <c r="Q6" s="35" t="s">
        <v>251</v>
      </c>
      <c r="R6" s="331" t="s">
        <v>941</v>
      </c>
      <c r="S6" s="331"/>
      <c r="T6" s="331"/>
      <c r="U6" s="331"/>
      <c r="V6" s="331"/>
      <c r="W6" s="331"/>
      <c r="X6" s="331"/>
      <c r="Y6" s="331"/>
      <c r="Z6" s="331"/>
      <c r="AA6" s="331"/>
      <c r="AB6" s="331"/>
      <c r="AC6" s="331"/>
      <c r="AD6" s="331"/>
      <c r="AE6" s="331"/>
      <c r="AF6" s="331"/>
      <c r="AG6" s="331"/>
      <c r="AH6" s="331"/>
      <c r="AI6" s="331"/>
      <c r="AJ6" s="331"/>
      <c r="AK6" s="331"/>
      <c r="AL6" s="331"/>
      <c r="AM6" s="331"/>
      <c r="AN6" s="331"/>
      <c r="AO6" s="331"/>
      <c r="AP6" s="331"/>
      <c r="AQ6" s="331"/>
      <c r="AR6" s="331"/>
      <c r="AS6" s="331"/>
    </row>
    <row r="7" spans="1:45" ht="112.5" customHeight="1">
      <c r="A7" s="204" t="s">
        <v>372</v>
      </c>
      <c r="B7" s="20" t="s">
        <v>36</v>
      </c>
      <c r="C7" s="21" t="s">
        <v>234</v>
      </c>
      <c r="D7" s="22" t="s">
        <v>945</v>
      </c>
      <c r="E7" s="23"/>
      <c r="F7" s="21">
        <v>2</v>
      </c>
      <c r="G7" s="21"/>
      <c r="H7" s="24">
        <v>18078</v>
      </c>
      <c r="I7" s="21" t="s">
        <v>946</v>
      </c>
      <c r="J7" s="21" t="s">
        <v>947</v>
      </c>
      <c r="K7" s="173" t="s">
        <v>948</v>
      </c>
      <c r="L7" s="36">
        <v>7681</v>
      </c>
      <c r="M7" s="26">
        <f t="shared" si="1"/>
        <v>15362</v>
      </c>
      <c r="N7" s="161">
        <v>0.5</v>
      </c>
      <c r="O7" s="28">
        <f t="shared" si="0"/>
        <v>7681</v>
      </c>
      <c r="P7" s="29">
        <f t="shared" si="2"/>
        <v>3840.5</v>
      </c>
      <c r="Q7" s="332" t="s">
        <v>97</v>
      </c>
      <c r="R7" s="328" t="s">
        <v>941</v>
      </c>
      <c r="S7" s="328"/>
      <c r="T7" s="328"/>
      <c r="U7" s="328"/>
      <c r="V7" s="328"/>
      <c r="W7" s="328"/>
      <c r="X7" s="328"/>
      <c r="Y7" s="328"/>
      <c r="Z7" s="328"/>
      <c r="AA7" s="328"/>
      <c r="AB7" s="328"/>
      <c r="AC7" s="328"/>
      <c r="AD7" s="328"/>
      <c r="AE7" s="328"/>
      <c r="AF7" s="328"/>
      <c r="AG7" s="328"/>
      <c r="AH7" s="328"/>
      <c r="AI7" s="328"/>
      <c r="AJ7" s="328"/>
      <c r="AK7" s="328"/>
      <c r="AL7" s="328"/>
      <c r="AM7" s="328"/>
      <c r="AN7" s="328"/>
      <c r="AO7" s="328"/>
      <c r="AP7" s="328"/>
      <c r="AQ7" s="328"/>
      <c r="AR7" s="328"/>
      <c r="AS7" s="328"/>
    </row>
    <row r="8" spans="1:45" ht="90" customHeight="1">
      <c r="A8" s="269"/>
      <c r="B8" s="20" t="s">
        <v>36</v>
      </c>
      <c r="C8" s="21" t="s">
        <v>439</v>
      </c>
      <c r="D8" s="22" t="s">
        <v>949</v>
      </c>
      <c r="E8" s="23"/>
      <c r="F8" s="21">
        <v>1</v>
      </c>
      <c r="G8" s="21"/>
      <c r="H8" s="24">
        <v>28478</v>
      </c>
      <c r="I8" s="21" t="s">
        <v>950</v>
      </c>
      <c r="J8" s="21" t="s">
        <v>951</v>
      </c>
      <c r="K8" s="145" t="s">
        <v>831</v>
      </c>
      <c r="L8" s="36">
        <v>3581.46</v>
      </c>
      <c r="M8" s="26">
        <f t="shared" si="1"/>
        <v>3581.46</v>
      </c>
      <c r="N8" s="161"/>
      <c r="O8" s="28">
        <f t="shared" si="0"/>
        <v>3581.46</v>
      </c>
      <c r="P8" s="29">
        <f t="shared" si="2"/>
        <v>3581.46</v>
      </c>
      <c r="Q8" s="35" t="s">
        <v>952</v>
      </c>
      <c r="R8" s="331"/>
      <c r="S8" s="331"/>
      <c r="T8" s="331"/>
      <c r="U8" s="331"/>
      <c r="V8" s="331"/>
      <c r="W8" s="331"/>
      <c r="X8" s="331"/>
      <c r="Y8" s="331"/>
      <c r="Z8" s="331"/>
      <c r="AA8" s="331"/>
      <c r="AB8" s="331"/>
      <c r="AC8" s="331"/>
      <c r="AD8" s="331"/>
      <c r="AE8" s="331"/>
      <c r="AF8" s="331"/>
      <c r="AG8" s="331"/>
      <c r="AH8" s="331"/>
      <c r="AI8" s="331"/>
      <c r="AJ8" s="331"/>
      <c r="AK8" s="331"/>
      <c r="AL8" s="331"/>
      <c r="AM8" s="331"/>
      <c r="AN8" s="331"/>
      <c r="AO8" s="331"/>
      <c r="AP8" s="331"/>
      <c r="AQ8" s="331"/>
      <c r="AR8" s="331"/>
      <c r="AS8" s="331"/>
    </row>
    <row r="9" spans="1:45" ht="112.5" customHeight="1">
      <c r="A9" s="19" t="s">
        <v>19</v>
      </c>
      <c r="B9" s="20" t="s">
        <v>20</v>
      </c>
      <c r="C9" s="39"/>
      <c r="D9" s="22"/>
      <c r="E9" s="23"/>
      <c r="F9" s="21">
        <v>1</v>
      </c>
      <c r="G9" s="21"/>
      <c r="H9" s="40" t="s">
        <v>953</v>
      </c>
      <c r="I9" s="37" t="s">
        <v>954</v>
      </c>
      <c r="J9" s="21" t="s">
        <v>32</v>
      </c>
      <c r="K9" s="333">
        <v>45406</v>
      </c>
      <c r="L9" s="26">
        <v>37765.379999999997</v>
      </c>
      <c r="M9" s="26">
        <f t="shared" si="1"/>
        <v>37765.379999999997</v>
      </c>
      <c r="N9" s="27">
        <v>0.39129999999999998</v>
      </c>
      <c r="O9" s="158">
        <v>22990</v>
      </c>
      <c r="P9" s="26">
        <f t="shared" si="2"/>
        <v>22990</v>
      </c>
      <c r="Q9" s="22"/>
      <c r="R9" s="334"/>
      <c r="S9" s="334"/>
      <c r="T9" s="334"/>
      <c r="U9" s="334"/>
      <c r="V9" s="334"/>
      <c r="W9" s="334"/>
      <c r="X9" s="334"/>
      <c r="Y9" s="334"/>
      <c r="Z9" s="334"/>
      <c r="AA9" s="334"/>
      <c r="AB9" s="334"/>
      <c r="AC9" s="334"/>
      <c r="AD9" s="334"/>
      <c r="AE9" s="334"/>
      <c r="AF9" s="334"/>
      <c r="AG9" s="334"/>
      <c r="AH9" s="334"/>
      <c r="AI9" s="334"/>
      <c r="AJ9" s="334"/>
      <c r="AK9" s="334"/>
      <c r="AL9" s="334"/>
      <c r="AM9" s="334"/>
      <c r="AN9" s="334"/>
      <c r="AO9" s="334"/>
      <c r="AP9" s="334"/>
      <c r="AQ9" s="334"/>
      <c r="AR9" s="334"/>
      <c r="AS9" s="334"/>
    </row>
    <row r="10" spans="1:45" ht="112.5" customHeight="1">
      <c r="A10" s="137" t="s">
        <v>203</v>
      </c>
      <c r="B10" s="20" t="s">
        <v>45</v>
      </c>
      <c r="C10" s="35" t="s">
        <v>220</v>
      </c>
      <c r="D10" s="22" t="s">
        <v>955</v>
      </c>
      <c r="E10" s="23"/>
      <c r="F10" s="21">
        <v>6</v>
      </c>
      <c r="G10" s="21"/>
      <c r="H10" s="24">
        <v>18074</v>
      </c>
      <c r="I10" s="21" t="s">
        <v>956</v>
      </c>
      <c r="J10" s="21" t="s">
        <v>957</v>
      </c>
      <c r="K10" s="335">
        <v>2021</v>
      </c>
      <c r="L10" s="36">
        <v>3183</v>
      </c>
      <c r="M10" s="26">
        <f t="shared" si="1"/>
        <v>19098</v>
      </c>
      <c r="N10" s="336">
        <v>0.5</v>
      </c>
      <c r="O10" s="28">
        <f t="shared" ref="O10:O25" si="3">M10-(M10*N10)</f>
        <v>9549</v>
      </c>
      <c r="P10" s="29">
        <f t="shared" si="2"/>
        <v>1591.5</v>
      </c>
      <c r="Q10" s="21" t="s">
        <v>958</v>
      </c>
      <c r="R10" s="39"/>
      <c r="S10" s="39"/>
      <c r="T10" s="39"/>
      <c r="U10" s="39"/>
      <c r="V10" s="39"/>
      <c r="W10" s="39"/>
      <c r="X10" s="39"/>
      <c r="Y10" s="39"/>
      <c r="Z10" s="39"/>
      <c r="AA10" s="39"/>
      <c r="AB10" s="39"/>
      <c r="AC10" s="39"/>
      <c r="AD10" s="39"/>
      <c r="AE10" s="39"/>
      <c r="AF10" s="39"/>
      <c r="AG10" s="39"/>
      <c r="AH10" s="39"/>
      <c r="AI10" s="39"/>
      <c r="AJ10" s="39"/>
      <c r="AK10" s="39"/>
      <c r="AL10" s="39"/>
      <c r="AM10" s="39"/>
      <c r="AN10" s="39"/>
      <c r="AO10" s="39"/>
      <c r="AP10" s="39"/>
      <c r="AQ10" s="39"/>
      <c r="AR10" s="39"/>
      <c r="AS10" s="39"/>
    </row>
    <row r="11" spans="1:45" ht="112.5" customHeight="1">
      <c r="A11" s="247" t="s">
        <v>756</v>
      </c>
      <c r="B11" s="20" t="s">
        <v>959</v>
      </c>
      <c r="C11" s="21" t="s">
        <v>234</v>
      </c>
      <c r="D11" s="22" t="s">
        <v>960</v>
      </c>
      <c r="E11" s="23"/>
      <c r="F11" s="21">
        <v>1</v>
      </c>
      <c r="G11" s="21"/>
      <c r="H11" s="24">
        <v>28743</v>
      </c>
      <c r="I11" s="21" t="s">
        <v>961</v>
      </c>
      <c r="J11" s="21" t="s">
        <v>145</v>
      </c>
      <c r="K11" s="337">
        <v>44886</v>
      </c>
      <c r="L11" s="36">
        <v>9054.2199999999993</v>
      </c>
      <c r="M11" s="26">
        <f t="shared" si="1"/>
        <v>9054.2199999999993</v>
      </c>
      <c r="N11" s="161">
        <v>0.5</v>
      </c>
      <c r="O11" s="28">
        <f t="shared" si="3"/>
        <v>4527.1099999999997</v>
      </c>
      <c r="P11" s="29">
        <f t="shared" si="2"/>
        <v>4527.1099999999997</v>
      </c>
      <c r="Q11" s="23"/>
      <c r="R11" s="338"/>
      <c r="S11" s="338"/>
      <c r="T11" s="338"/>
      <c r="U11" s="338"/>
      <c r="V11" s="338"/>
      <c r="W11" s="338"/>
      <c r="X11" s="338"/>
      <c r="Y11" s="338"/>
      <c r="Z11" s="338"/>
      <c r="AA11" s="338"/>
      <c r="AB11" s="338"/>
      <c r="AC11" s="338"/>
      <c r="AD11" s="338"/>
      <c r="AE11" s="338"/>
      <c r="AF11" s="338"/>
      <c r="AG11" s="338"/>
      <c r="AH11" s="338"/>
      <c r="AI11" s="338"/>
      <c r="AJ11" s="338"/>
      <c r="AK11" s="338"/>
      <c r="AL11" s="338"/>
      <c r="AM11" s="338"/>
      <c r="AN11" s="338"/>
      <c r="AO11" s="338"/>
      <c r="AP11" s="338"/>
      <c r="AQ11" s="338"/>
      <c r="AR11" s="338"/>
      <c r="AS11" s="338"/>
    </row>
    <row r="12" spans="1:45" ht="112.5" customHeight="1">
      <c r="A12" s="82" t="s">
        <v>71</v>
      </c>
      <c r="B12" s="83" t="s">
        <v>92</v>
      </c>
      <c r="C12" s="84" t="s">
        <v>52</v>
      </c>
      <c r="D12" s="85"/>
      <c r="E12" s="86"/>
      <c r="F12" s="84">
        <v>1</v>
      </c>
      <c r="G12" s="84"/>
      <c r="H12" s="87">
        <v>41214</v>
      </c>
      <c r="I12" s="95" t="s">
        <v>962</v>
      </c>
      <c r="J12" s="84" t="s">
        <v>32</v>
      </c>
      <c r="K12" s="98">
        <v>45383</v>
      </c>
      <c r="L12" s="96">
        <v>39204.92</v>
      </c>
      <c r="M12" s="96">
        <f t="shared" si="1"/>
        <v>39204.92</v>
      </c>
      <c r="N12" s="94">
        <v>0</v>
      </c>
      <c r="O12" s="99">
        <f t="shared" si="3"/>
        <v>39204.92</v>
      </c>
      <c r="P12" s="100">
        <f t="shared" si="2"/>
        <v>39204.92</v>
      </c>
      <c r="Q12" s="339"/>
      <c r="R12" s="331"/>
      <c r="S12" s="331"/>
      <c r="T12" s="331"/>
      <c r="U12" s="331"/>
      <c r="V12" s="331"/>
      <c r="W12" s="331"/>
      <c r="X12" s="331"/>
      <c r="Y12" s="331"/>
      <c r="Z12" s="331"/>
      <c r="AA12" s="331"/>
      <c r="AB12" s="331"/>
      <c r="AC12" s="331"/>
      <c r="AD12" s="331"/>
      <c r="AE12" s="331"/>
      <c r="AF12" s="331"/>
      <c r="AG12" s="331"/>
      <c r="AH12" s="331"/>
      <c r="AI12" s="331"/>
      <c r="AJ12" s="331"/>
      <c r="AK12" s="331"/>
      <c r="AL12" s="331"/>
      <c r="AM12" s="331"/>
      <c r="AN12" s="331"/>
      <c r="AO12" s="331"/>
      <c r="AP12" s="331"/>
      <c r="AQ12" s="331"/>
      <c r="AR12" s="331"/>
      <c r="AS12" s="331"/>
    </row>
    <row r="13" spans="1:45" ht="112.5" customHeight="1">
      <c r="A13" s="204" t="s">
        <v>372</v>
      </c>
      <c r="B13" s="205" t="s">
        <v>92</v>
      </c>
      <c r="C13" s="205" t="s">
        <v>234</v>
      </c>
      <c r="D13" s="340"/>
      <c r="E13" s="206"/>
      <c r="F13" s="205">
        <v>2</v>
      </c>
      <c r="G13" s="206"/>
      <c r="H13" s="208">
        <v>29634</v>
      </c>
      <c r="I13" s="341" t="s">
        <v>963</v>
      </c>
      <c r="J13" s="205" t="s">
        <v>964</v>
      </c>
      <c r="K13" s="337">
        <v>45315</v>
      </c>
      <c r="L13" s="211">
        <v>5170.3</v>
      </c>
      <c r="M13" s="99">
        <f t="shared" si="1"/>
        <v>10340.6</v>
      </c>
      <c r="N13" s="342">
        <v>0.5</v>
      </c>
      <c r="O13" s="99">
        <f t="shared" si="3"/>
        <v>5170.3</v>
      </c>
      <c r="P13" s="99">
        <f t="shared" si="2"/>
        <v>2585.15</v>
      </c>
      <c r="Q13" s="340"/>
      <c r="R13" s="343"/>
      <c r="S13" s="343"/>
      <c r="T13" s="343"/>
      <c r="U13" s="343"/>
      <c r="V13" s="343"/>
      <c r="W13" s="343"/>
      <c r="X13" s="343"/>
      <c r="Y13" s="343"/>
      <c r="Z13" s="343"/>
      <c r="AA13" s="343"/>
      <c r="AB13" s="343"/>
      <c r="AC13" s="343"/>
      <c r="AD13" s="343"/>
      <c r="AE13" s="343"/>
      <c r="AF13" s="343"/>
      <c r="AG13" s="343"/>
      <c r="AH13" s="343"/>
      <c r="AI13" s="343"/>
      <c r="AJ13" s="343"/>
      <c r="AK13" s="343"/>
      <c r="AL13" s="343"/>
      <c r="AM13" s="343"/>
      <c r="AN13" s="343"/>
      <c r="AO13" s="343"/>
      <c r="AP13" s="343"/>
      <c r="AQ13" s="343"/>
      <c r="AR13" s="343"/>
      <c r="AS13" s="343"/>
    </row>
    <row r="14" spans="1:45" ht="112.5" customHeight="1">
      <c r="A14" s="247" t="s">
        <v>756</v>
      </c>
      <c r="B14" s="20" t="s">
        <v>45</v>
      </c>
      <c r="C14" s="21" t="s">
        <v>220</v>
      </c>
      <c r="D14" s="22" t="s">
        <v>965</v>
      </c>
      <c r="E14" s="21"/>
      <c r="F14" s="21">
        <v>1</v>
      </c>
      <c r="G14" s="21"/>
      <c r="H14" s="24">
        <v>29083</v>
      </c>
      <c r="I14" s="21" t="s">
        <v>966</v>
      </c>
      <c r="J14" s="21" t="s">
        <v>117</v>
      </c>
      <c r="K14" s="344">
        <v>44795</v>
      </c>
      <c r="L14" s="36">
        <v>4857.09</v>
      </c>
      <c r="M14" s="26">
        <f t="shared" si="1"/>
        <v>4857.09</v>
      </c>
      <c r="N14" s="161">
        <v>0.5</v>
      </c>
      <c r="O14" s="28">
        <f t="shared" si="3"/>
        <v>2428.5450000000001</v>
      </c>
      <c r="P14" s="29">
        <f t="shared" si="2"/>
        <v>2428.5450000000001</v>
      </c>
      <c r="Q14" s="172"/>
      <c r="R14" s="328"/>
      <c r="S14" s="328"/>
      <c r="T14" s="328"/>
      <c r="U14" s="328"/>
      <c r="V14" s="328"/>
      <c r="W14" s="328"/>
      <c r="X14" s="328"/>
      <c r="Y14" s="328"/>
      <c r="Z14" s="328"/>
      <c r="AA14" s="328"/>
      <c r="AB14" s="328"/>
      <c r="AC14" s="328"/>
      <c r="AD14" s="328"/>
      <c r="AE14" s="328"/>
      <c r="AF14" s="328"/>
      <c r="AG14" s="328"/>
      <c r="AH14" s="328"/>
      <c r="AI14" s="328"/>
      <c r="AJ14" s="328"/>
      <c r="AK14" s="328"/>
      <c r="AL14" s="328"/>
      <c r="AM14" s="328"/>
      <c r="AN14" s="328"/>
      <c r="AO14" s="328"/>
      <c r="AP14" s="328"/>
      <c r="AQ14" s="328"/>
      <c r="AR14" s="328"/>
      <c r="AS14" s="328"/>
    </row>
    <row r="15" spans="1:45" ht="112.5" customHeight="1">
      <c r="A15" s="247" t="s">
        <v>756</v>
      </c>
      <c r="B15" s="20" t="s">
        <v>45</v>
      </c>
      <c r="C15" s="21" t="s">
        <v>220</v>
      </c>
      <c r="D15" s="22" t="s">
        <v>967</v>
      </c>
      <c r="E15" s="21"/>
      <c r="F15" s="21">
        <v>1</v>
      </c>
      <c r="G15" s="21"/>
      <c r="H15" s="24">
        <v>29082</v>
      </c>
      <c r="I15" s="21" t="s">
        <v>968</v>
      </c>
      <c r="J15" s="21" t="s">
        <v>117</v>
      </c>
      <c r="K15" s="344">
        <v>44795</v>
      </c>
      <c r="L15" s="36">
        <v>5650.95</v>
      </c>
      <c r="M15" s="26">
        <f t="shared" si="1"/>
        <v>5650.95</v>
      </c>
      <c r="N15" s="161">
        <v>0.5</v>
      </c>
      <c r="O15" s="28">
        <f t="shared" si="3"/>
        <v>2825.4749999999999</v>
      </c>
      <c r="P15" s="29">
        <f t="shared" si="2"/>
        <v>2825.4749999999999</v>
      </c>
      <c r="Q15" s="172"/>
      <c r="R15" s="328"/>
      <c r="S15" s="328"/>
      <c r="T15" s="328"/>
      <c r="U15" s="328"/>
      <c r="V15" s="328"/>
      <c r="W15" s="328"/>
      <c r="X15" s="328"/>
      <c r="Y15" s="328"/>
      <c r="Z15" s="328"/>
      <c r="AA15" s="328"/>
      <c r="AB15" s="328"/>
      <c r="AC15" s="328"/>
      <c r="AD15" s="328"/>
      <c r="AE15" s="328"/>
      <c r="AF15" s="328"/>
      <c r="AG15" s="328"/>
      <c r="AH15" s="328"/>
      <c r="AI15" s="328"/>
      <c r="AJ15" s="328"/>
      <c r="AK15" s="328"/>
      <c r="AL15" s="328"/>
      <c r="AM15" s="328"/>
      <c r="AN15" s="328"/>
      <c r="AO15" s="328"/>
      <c r="AP15" s="328"/>
      <c r="AQ15" s="328"/>
      <c r="AR15" s="328"/>
      <c r="AS15" s="328"/>
    </row>
    <row r="16" spans="1:45" ht="112.5" customHeight="1">
      <c r="A16" s="269" t="s">
        <v>638</v>
      </c>
      <c r="B16" s="20" t="s">
        <v>77</v>
      </c>
      <c r="C16" s="113" t="s">
        <v>234</v>
      </c>
      <c r="D16" s="22" t="s">
        <v>969</v>
      </c>
      <c r="E16" s="23"/>
      <c r="F16" s="21">
        <v>1</v>
      </c>
      <c r="G16" s="21"/>
      <c r="H16" s="24">
        <v>29102</v>
      </c>
      <c r="I16" s="21" t="s">
        <v>970</v>
      </c>
      <c r="J16" s="21" t="s">
        <v>117</v>
      </c>
      <c r="K16" s="345">
        <v>44795</v>
      </c>
      <c r="L16" s="36">
        <v>5463.09</v>
      </c>
      <c r="M16" s="26">
        <f t="shared" si="1"/>
        <v>5463.09</v>
      </c>
      <c r="N16" s="161">
        <v>0.5</v>
      </c>
      <c r="O16" s="28">
        <f t="shared" si="3"/>
        <v>2731.5450000000001</v>
      </c>
      <c r="P16" s="29">
        <f t="shared" si="2"/>
        <v>2731.5450000000001</v>
      </c>
      <c r="Q16" s="172"/>
      <c r="R16" s="328"/>
      <c r="S16" s="328"/>
      <c r="T16" s="328"/>
      <c r="U16" s="328"/>
      <c r="V16" s="328"/>
      <c r="W16" s="328"/>
      <c r="X16" s="328"/>
      <c r="Y16" s="328"/>
      <c r="Z16" s="328"/>
      <c r="AA16" s="328"/>
      <c r="AB16" s="328"/>
      <c r="AC16" s="328"/>
      <c r="AD16" s="328"/>
      <c r="AE16" s="328"/>
      <c r="AF16" s="328"/>
      <c r="AG16" s="328"/>
      <c r="AH16" s="328"/>
      <c r="AI16" s="328"/>
      <c r="AJ16" s="328"/>
      <c r="AK16" s="328"/>
      <c r="AL16" s="328"/>
      <c r="AM16" s="328"/>
      <c r="AN16" s="328"/>
      <c r="AO16" s="328"/>
      <c r="AP16" s="328"/>
      <c r="AQ16" s="328"/>
      <c r="AR16" s="328"/>
      <c r="AS16" s="328"/>
    </row>
    <row r="17" spans="1:45" ht="112.5" customHeight="1">
      <c r="A17" s="269" t="s">
        <v>638</v>
      </c>
      <c r="B17" s="20" t="s">
        <v>77</v>
      </c>
      <c r="C17" s="113" t="s">
        <v>234</v>
      </c>
      <c r="D17" s="22" t="s">
        <v>971</v>
      </c>
      <c r="E17" s="23"/>
      <c r="F17" s="21">
        <v>1</v>
      </c>
      <c r="G17" s="21"/>
      <c r="H17" s="24">
        <v>29101</v>
      </c>
      <c r="I17" s="21" t="s">
        <v>972</v>
      </c>
      <c r="J17" s="21" t="s">
        <v>117</v>
      </c>
      <c r="K17" s="345">
        <v>44795</v>
      </c>
      <c r="L17" s="36">
        <v>5463.09</v>
      </c>
      <c r="M17" s="26">
        <f t="shared" si="1"/>
        <v>5463.09</v>
      </c>
      <c r="N17" s="161">
        <v>0.5</v>
      </c>
      <c r="O17" s="28">
        <f t="shared" si="3"/>
        <v>2731.5450000000001</v>
      </c>
      <c r="P17" s="29">
        <f t="shared" si="2"/>
        <v>2731.5450000000001</v>
      </c>
      <c r="Q17" s="172"/>
      <c r="R17" s="328"/>
      <c r="S17" s="328"/>
      <c r="T17" s="328"/>
      <c r="U17" s="328"/>
      <c r="V17" s="328"/>
      <c r="W17" s="328"/>
      <c r="X17" s="328"/>
      <c r="Y17" s="328"/>
      <c r="Z17" s="328"/>
      <c r="AA17" s="328"/>
      <c r="AB17" s="328"/>
      <c r="AC17" s="328"/>
      <c r="AD17" s="328"/>
      <c r="AE17" s="328"/>
      <c r="AF17" s="328"/>
      <c r="AG17" s="328"/>
      <c r="AH17" s="328"/>
      <c r="AI17" s="328"/>
      <c r="AJ17" s="328"/>
      <c r="AK17" s="328"/>
      <c r="AL17" s="328"/>
      <c r="AM17" s="328"/>
      <c r="AN17" s="328"/>
      <c r="AO17" s="328"/>
      <c r="AP17" s="328"/>
      <c r="AQ17" s="328"/>
      <c r="AR17" s="328"/>
      <c r="AS17" s="328"/>
    </row>
    <row r="18" spans="1:45" ht="112.5" customHeight="1">
      <c r="A18" s="204" t="s">
        <v>372</v>
      </c>
      <c r="B18" s="205" t="s">
        <v>92</v>
      </c>
      <c r="C18" s="205" t="s">
        <v>973</v>
      </c>
      <c r="D18" s="340"/>
      <c r="E18" s="23"/>
      <c r="F18" s="205">
        <v>2</v>
      </c>
      <c r="G18" s="206"/>
      <c r="H18" s="208">
        <v>28875</v>
      </c>
      <c r="I18" s="221" t="s">
        <v>974</v>
      </c>
      <c r="J18" s="205" t="s">
        <v>32</v>
      </c>
      <c r="K18" s="346">
        <v>45292</v>
      </c>
      <c r="L18" s="211">
        <v>8109.52</v>
      </c>
      <c r="M18" s="211">
        <f t="shared" si="1"/>
        <v>16219.04</v>
      </c>
      <c r="N18" s="347">
        <v>0</v>
      </c>
      <c r="O18" s="211">
        <f t="shared" si="3"/>
        <v>16219.04</v>
      </c>
      <c r="P18" s="211">
        <f t="shared" si="2"/>
        <v>8109.52</v>
      </c>
      <c r="Q18" s="340"/>
      <c r="R18" s="343"/>
      <c r="S18" s="343"/>
      <c r="T18" s="343"/>
      <c r="U18" s="343"/>
      <c r="V18" s="343"/>
      <c r="W18" s="343"/>
      <c r="X18" s="343"/>
      <c r="Y18" s="343"/>
      <c r="Z18" s="343"/>
      <c r="AA18" s="343"/>
      <c r="AB18" s="343"/>
      <c r="AC18" s="343"/>
      <c r="AD18" s="343"/>
      <c r="AE18" s="343"/>
      <c r="AF18" s="343"/>
      <c r="AG18" s="343"/>
      <c r="AH18" s="343"/>
      <c r="AI18" s="343"/>
      <c r="AJ18" s="343"/>
      <c r="AK18" s="343"/>
      <c r="AL18" s="343"/>
      <c r="AM18" s="343"/>
      <c r="AN18" s="343"/>
      <c r="AO18" s="343"/>
      <c r="AP18" s="343"/>
      <c r="AQ18" s="343"/>
      <c r="AR18" s="343"/>
      <c r="AS18" s="343"/>
    </row>
    <row r="19" spans="1:45" ht="112.5" customHeight="1">
      <c r="A19" s="19" t="s">
        <v>19</v>
      </c>
      <c r="B19" s="20" t="s">
        <v>36</v>
      </c>
      <c r="C19" s="39"/>
      <c r="D19" s="22"/>
      <c r="E19" s="23"/>
      <c r="F19" s="21">
        <v>1</v>
      </c>
      <c r="G19" s="21"/>
      <c r="H19" s="40" t="s">
        <v>975</v>
      </c>
      <c r="I19" s="37" t="s">
        <v>976</v>
      </c>
      <c r="J19" s="21" t="s">
        <v>32</v>
      </c>
      <c r="K19" s="333">
        <v>45406</v>
      </c>
      <c r="L19" s="26">
        <v>37765.379999999997</v>
      </c>
      <c r="M19" s="26">
        <f t="shared" si="1"/>
        <v>37765.379999999997</v>
      </c>
      <c r="N19" s="27">
        <v>0.39129999999999998</v>
      </c>
      <c r="O19" s="158">
        <f t="shared" si="3"/>
        <v>22987.786805999996</v>
      </c>
      <c r="P19" s="26">
        <f t="shared" si="2"/>
        <v>22987.786805999996</v>
      </c>
      <c r="Q19" s="22"/>
      <c r="R19" s="334"/>
      <c r="S19" s="334"/>
      <c r="T19" s="334"/>
      <c r="U19" s="334"/>
      <c r="V19" s="334"/>
      <c r="W19" s="334"/>
      <c r="X19" s="334"/>
      <c r="Y19" s="334"/>
      <c r="Z19" s="334"/>
      <c r="AA19" s="334"/>
      <c r="AB19" s="334"/>
      <c r="AC19" s="334"/>
      <c r="AD19" s="334"/>
      <c r="AE19" s="334"/>
      <c r="AF19" s="334"/>
      <c r="AG19" s="334"/>
      <c r="AH19" s="334"/>
      <c r="AI19" s="334"/>
      <c r="AJ19" s="334"/>
      <c r="AK19" s="334"/>
      <c r="AL19" s="334"/>
      <c r="AM19" s="334"/>
      <c r="AN19" s="334"/>
      <c r="AO19" s="334"/>
      <c r="AP19" s="334"/>
      <c r="AQ19" s="334"/>
      <c r="AR19" s="334"/>
      <c r="AS19" s="334"/>
    </row>
    <row r="20" spans="1:45" ht="112.5" customHeight="1">
      <c r="A20" s="82" t="s">
        <v>54</v>
      </c>
      <c r="B20" s="20" t="s">
        <v>36</v>
      </c>
      <c r="C20" s="21" t="s">
        <v>55</v>
      </c>
      <c r="D20" s="22" t="s">
        <v>977</v>
      </c>
      <c r="E20" s="23"/>
      <c r="F20" s="21">
        <v>1</v>
      </c>
      <c r="G20" s="21"/>
      <c r="H20" s="24">
        <v>28690</v>
      </c>
      <c r="I20" s="21" t="s">
        <v>978</v>
      </c>
      <c r="J20" s="348" t="s">
        <v>28</v>
      </c>
      <c r="K20" s="349">
        <v>44855</v>
      </c>
      <c r="L20" s="26">
        <v>17452</v>
      </c>
      <c r="M20" s="26">
        <f t="shared" si="1"/>
        <v>17452</v>
      </c>
      <c r="N20" s="27">
        <v>0.5</v>
      </c>
      <c r="O20" s="28">
        <f t="shared" si="3"/>
        <v>8726</v>
      </c>
      <c r="P20" s="36">
        <f t="shared" si="2"/>
        <v>8726</v>
      </c>
      <c r="Q20" s="21" t="s">
        <v>264</v>
      </c>
      <c r="R20" s="39"/>
      <c r="S20" s="39"/>
      <c r="T20" s="39"/>
      <c r="U20" s="39"/>
      <c r="V20" s="39"/>
      <c r="W20" s="39"/>
      <c r="X20" s="39"/>
      <c r="Y20" s="39"/>
      <c r="Z20" s="39"/>
      <c r="AA20" s="39"/>
      <c r="AB20" s="39"/>
      <c r="AC20" s="39"/>
      <c r="AD20" s="39"/>
      <c r="AE20" s="39"/>
      <c r="AF20" s="39"/>
      <c r="AG20" s="39"/>
      <c r="AH20" s="39"/>
      <c r="AI20" s="39"/>
      <c r="AJ20" s="39"/>
      <c r="AK20" s="39"/>
      <c r="AL20" s="39"/>
      <c r="AM20" s="39"/>
      <c r="AN20" s="39"/>
      <c r="AO20" s="39"/>
      <c r="AP20" s="39"/>
      <c r="AQ20" s="39"/>
      <c r="AR20" s="39"/>
      <c r="AS20" s="39"/>
    </row>
    <row r="21" spans="1:45" ht="112.5" customHeight="1">
      <c r="A21" s="19" t="s">
        <v>19</v>
      </c>
      <c r="B21" s="20" t="s">
        <v>20</v>
      </c>
      <c r="C21" s="21" t="s">
        <v>979</v>
      </c>
      <c r="D21" s="22" t="s">
        <v>980</v>
      </c>
      <c r="E21" s="23"/>
      <c r="F21" s="21">
        <v>1</v>
      </c>
      <c r="G21" s="21"/>
      <c r="H21" s="24" t="s">
        <v>981</v>
      </c>
      <c r="I21" s="21" t="s">
        <v>982</v>
      </c>
      <c r="J21" s="21" t="s">
        <v>983</v>
      </c>
      <c r="K21" s="350">
        <v>44613</v>
      </c>
      <c r="L21" s="29">
        <v>52911</v>
      </c>
      <c r="M21" s="26">
        <f t="shared" si="1"/>
        <v>52911</v>
      </c>
      <c r="N21" s="27">
        <v>0.5</v>
      </c>
      <c r="O21" s="28">
        <f t="shared" si="3"/>
        <v>26455.5</v>
      </c>
      <c r="P21" s="29">
        <f t="shared" si="2"/>
        <v>26455.5</v>
      </c>
      <c r="Q21" s="22"/>
      <c r="R21" s="334"/>
      <c r="S21" s="334"/>
      <c r="T21" s="334"/>
      <c r="U21" s="334"/>
      <c r="V21" s="334"/>
      <c r="W21" s="334"/>
      <c r="X21" s="334"/>
      <c r="Y21" s="334"/>
      <c r="Z21" s="334"/>
      <c r="AA21" s="334"/>
      <c r="AB21" s="334"/>
      <c r="AC21" s="334"/>
      <c r="AD21" s="334"/>
      <c r="AE21" s="334"/>
      <c r="AF21" s="334"/>
      <c r="AG21" s="334"/>
      <c r="AH21" s="334"/>
      <c r="AI21" s="334"/>
      <c r="AJ21" s="334"/>
      <c r="AK21" s="334"/>
      <c r="AL21" s="334"/>
      <c r="AM21" s="334"/>
      <c r="AN21" s="334"/>
      <c r="AO21" s="334"/>
      <c r="AP21" s="334"/>
      <c r="AQ21" s="334"/>
      <c r="AR21" s="334"/>
      <c r="AS21" s="334"/>
    </row>
    <row r="22" spans="1:45" ht="112.5" customHeight="1">
      <c r="A22" s="19" t="s">
        <v>19</v>
      </c>
      <c r="B22" s="20" t="s">
        <v>20</v>
      </c>
      <c r="C22" s="21" t="s">
        <v>21</v>
      </c>
      <c r="D22" s="22" t="s">
        <v>984</v>
      </c>
      <c r="E22" s="23"/>
      <c r="F22" s="21">
        <v>1</v>
      </c>
      <c r="G22" s="21"/>
      <c r="H22" s="24" t="s">
        <v>985</v>
      </c>
      <c r="I22" s="21" t="s">
        <v>986</v>
      </c>
      <c r="J22" s="21" t="s">
        <v>481</v>
      </c>
      <c r="K22" s="35" t="s">
        <v>987</v>
      </c>
      <c r="L22" s="26">
        <v>38091</v>
      </c>
      <c r="M22" s="26">
        <v>38091</v>
      </c>
      <c r="N22" s="351">
        <v>0.5</v>
      </c>
      <c r="O22" s="28">
        <f t="shared" si="3"/>
        <v>19045.5</v>
      </c>
      <c r="P22" s="29">
        <f t="shared" si="2"/>
        <v>19045.5</v>
      </c>
      <c r="Q22" s="35" t="s">
        <v>138</v>
      </c>
      <c r="R22" s="331"/>
      <c r="S22" s="331"/>
      <c r="T22" s="331"/>
      <c r="U22" s="331"/>
      <c r="V22" s="331"/>
      <c r="W22" s="331"/>
      <c r="X22" s="331"/>
      <c r="Y22" s="331"/>
      <c r="Z22" s="331"/>
      <c r="AA22" s="331"/>
      <c r="AB22" s="331"/>
      <c r="AC22" s="331"/>
      <c r="AD22" s="331"/>
      <c r="AE22" s="331"/>
      <c r="AF22" s="331"/>
      <c r="AG22" s="331"/>
      <c r="AH22" s="331"/>
      <c r="AI22" s="331"/>
      <c r="AJ22" s="331"/>
      <c r="AK22" s="331"/>
      <c r="AL22" s="331"/>
      <c r="AM22" s="331"/>
      <c r="AN22" s="331"/>
      <c r="AO22" s="331"/>
      <c r="AP22" s="331"/>
      <c r="AQ22" s="331"/>
      <c r="AR22" s="331"/>
      <c r="AS22" s="331"/>
    </row>
    <row r="23" spans="1:45" ht="112.5" customHeight="1">
      <c r="A23" s="82" t="s">
        <v>54</v>
      </c>
      <c r="B23" s="20" t="s">
        <v>45</v>
      </c>
      <c r="C23" s="21" t="s">
        <v>55</v>
      </c>
      <c r="D23" s="34" t="s">
        <v>988</v>
      </c>
      <c r="E23" s="23"/>
      <c r="F23" s="21">
        <v>1</v>
      </c>
      <c r="G23" s="21"/>
      <c r="H23" s="24">
        <v>28686</v>
      </c>
      <c r="I23" s="35" t="s">
        <v>989</v>
      </c>
      <c r="J23" s="21" t="s">
        <v>57</v>
      </c>
      <c r="K23" s="349">
        <v>44855</v>
      </c>
      <c r="L23" s="36">
        <v>12231</v>
      </c>
      <c r="M23" s="26">
        <f t="shared" ref="M23:M25" si="4">L23*F23</f>
        <v>12231</v>
      </c>
      <c r="N23" s="27">
        <v>0.5</v>
      </c>
      <c r="O23" s="28">
        <f t="shared" si="3"/>
        <v>6115.5</v>
      </c>
      <c r="P23" s="29">
        <f t="shared" si="2"/>
        <v>6115.5</v>
      </c>
      <c r="Q23" s="37" t="s">
        <v>990</v>
      </c>
      <c r="R23" s="39"/>
      <c r="S23" s="39"/>
      <c r="T23" s="39"/>
      <c r="U23" s="39"/>
      <c r="V23" s="39"/>
      <c r="W23" s="39"/>
      <c r="X23" s="39"/>
      <c r="Y23" s="39"/>
      <c r="Z23" s="39"/>
      <c r="AA23" s="39"/>
      <c r="AB23" s="39"/>
      <c r="AC23" s="39"/>
      <c r="AD23" s="39"/>
      <c r="AE23" s="39"/>
      <c r="AF23" s="39"/>
      <c r="AG23" s="39"/>
      <c r="AH23" s="39"/>
      <c r="AI23" s="39"/>
      <c r="AJ23" s="39"/>
      <c r="AK23" s="39"/>
      <c r="AL23" s="39"/>
      <c r="AM23" s="39"/>
      <c r="AN23" s="39"/>
      <c r="AO23" s="39"/>
      <c r="AP23" s="39"/>
      <c r="AQ23" s="39"/>
      <c r="AR23" s="39"/>
      <c r="AS23" s="39"/>
    </row>
    <row r="24" spans="1:45" ht="112.5" customHeight="1">
      <c r="A24" s="82" t="s">
        <v>71</v>
      </c>
      <c r="B24" s="83" t="s">
        <v>36</v>
      </c>
      <c r="C24" s="84" t="s">
        <v>55</v>
      </c>
      <c r="D24" s="85"/>
      <c r="E24" s="86"/>
      <c r="F24" s="84">
        <v>1</v>
      </c>
      <c r="G24" s="84"/>
      <c r="H24" s="87">
        <v>29586</v>
      </c>
      <c r="I24" s="84" t="s">
        <v>991</v>
      </c>
      <c r="J24" s="84" t="s">
        <v>23</v>
      </c>
      <c r="K24" s="98">
        <v>45292</v>
      </c>
      <c r="L24" s="96">
        <v>8832.06</v>
      </c>
      <c r="M24" s="96">
        <f t="shared" si="4"/>
        <v>8832.06</v>
      </c>
      <c r="N24" s="94">
        <v>0</v>
      </c>
      <c r="O24" s="99">
        <f t="shared" si="3"/>
        <v>8832.06</v>
      </c>
      <c r="P24" s="100">
        <f t="shared" si="2"/>
        <v>8832.06</v>
      </c>
      <c r="Q24" s="339"/>
      <c r="R24" s="331"/>
      <c r="S24" s="331"/>
      <c r="T24" s="331"/>
      <c r="U24" s="331"/>
      <c r="V24" s="331"/>
      <c r="W24" s="331"/>
      <c r="X24" s="331"/>
      <c r="Y24" s="331"/>
      <c r="Z24" s="331"/>
      <c r="AA24" s="331"/>
      <c r="AB24" s="331"/>
      <c r="AC24" s="331"/>
      <c r="AD24" s="331"/>
      <c r="AE24" s="331"/>
      <c r="AF24" s="331"/>
      <c r="AG24" s="331"/>
      <c r="AH24" s="331"/>
      <c r="AI24" s="331"/>
      <c r="AJ24" s="331"/>
      <c r="AK24" s="331"/>
      <c r="AL24" s="331"/>
      <c r="AM24" s="331"/>
      <c r="AN24" s="331"/>
      <c r="AO24" s="331"/>
      <c r="AP24" s="331"/>
      <c r="AQ24" s="331"/>
      <c r="AR24" s="331"/>
      <c r="AS24" s="331"/>
    </row>
    <row r="25" spans="1:45" ht="112.5" customHeight="1">
      <c r="A25" s="82" t="s">
        <v>54</v>
      </c>
      <c r="B25" s="20" t="s">
        <v>36</v>
      </c>
      <c r="C25" s="21" t="s">
        <v>55</v>
      </c>
      <c r="D25" s="34" t="s">
        <v>988</v>
      </c>
      <c r="E25" s="23"/>
      <c r="F25" s="21">
        <v>1</v>
      </c>
      <c r="G25" s="21"/>
      <c r="H25" s="24">
        <v>28684</v>
      </c>
      <c r="I25" s="352" t="s">
        <v>992</v>
      </c>
      <c r="J25" s="21" t="s">
        <v>57</v>
      </c>
      <c r="K25" s="349">
        <v>44855</v>
      </c>
      <c r="L25" s="26">
        <v>10980</v>
      </c>
      <c r="M25" s="26">
        <f t="shared" si="4"/>
        <v>10980</v>
      </c>
      <c r="N25" s="27">
        <v>0.5</v>
      </c>
      <c r="O25" s="28">
        <f t="shared" si="3"/>
        <v>5490</v>
      </c>
      <c r="P25" s="29">
        <f t="shared" si="2"/>
        <v>5490</v>
      </c>
      <c r="Q25" s="22"/>
      <c r="R25" s="334"/>
      <c r="S25" s="334"/>
      <c r="T25" s="334"/>
      <c r="U25" s="334"/>
      <c r="V25" s="334"/>
      <c r="W25" s="334"/>
      <c r="X25" s="334"/>
      <c r="Y25" s="334"/>
      <c r="Z25" s="334"/>
      <c r="AA25" s="334"/>
      <c r="AB25" s="334"/>
      <c r="AC25" s="334"/>
      <c r="AD25" s="334"/>
      <c r="AE25" s="334"/>
      <c r="AF25" s="334"/>
      <c r="AG25" s="334"/>
      <c r="AH25" s="334"/>
      <c r="AI25" s="334"/>
      <c r="AJ25" s="334"/>
      <c r="AK25" s="334"/>
      <c r="AL25" s="334"/>
      <c r="AM25" s="334"/>
      <c r="AN25" s="334"/>
      <c r="AO25" s="334"/>
      <c r="AP25" s="334"/>
      <c r="AQ25" s="334"/>
      <c r="AR25" s="334"/>
      <c r="AS25" s="334"/>
    </row>
    <row r="26" spans="1:45" ht="112.5" customHeight="1">
      <c r="A26" s="269" t="s">
        <v>638</v>
      </c>
      <c r="B26" s="20" t="s">
        <v>45</v>
      </c>
      <c r="C26" s="21" t="s">
        <v>234</v>
      </c>
      <c r="D26" s="23"/>
      <c r="E26" s="21">
        <v>1</v>
      </c>
      <c r="F26" s="24">
        <v>24481</v>
      </c>
      <c r="G26" s="21" t="s">
        <v>993</v>
      </c>
      <c r="H26" s="21" t="s">
        <v>767</v>
      </c>
      <c r="I26" s="337">
        <v>44729</v>
      </c>
      <c r="J26" s="36">
        <v>6210</v>
      </c>
      <c r="K26" s="26">
        <f t="shared" ref="K26:K29" si="5">J26*E26</f>
        <v>6210</v>
      </c>
      <c r="L26" s="161">
        <v>0.6</v>
      </c>
      <c r="M26" s="28">
        <f t="shared" ref="M26:M29" si="6">K26-(K26*L26)</f>
        <v>2484</v>
      </c>
      <c r="N26" s="29">
        <f t="shared" ref="N26:N29" si="7">M26/E26</f>
        <v>2484</v>
      </c>
      <c r="O26" s="23"/>
      <c r="P26" s="338"/>
      <c r="Q26" s="338"/>
      <c r="R26" s="338"/>
      <c r="S26" s="338"/>
      <c r="T26" s="338"/>
      <c r="U26" s="338"/>
      <c r="V26" s="338"/>
      <c r="W26" s="338"/>
      <c r="X26" s="353"/>
      <c r="Y26" s="353"/>
      <c r="Z26" s="353"/>
      <c r="AA26" s="353"/>
      <c r="AB26" s="353"/>
      <c r="AC26" s="353"/>
      <c r="AD26" s="353"/>
      <c r="AE26" s="353"/>
      <c r="AF26" s="353"/>
      <c r="AG26" s="353"/>
      <c r="AH26" s="353"/>
      <c r="AI26" s="353"/>
      <c r="AJ26" s="353"/>
      <c r="AK26" s="353"/>
      <c r="AL26" s="353"/>
      <c r="AM26" s="353"/>
      <c r="AN26" s="353"/>
      <c r="AO26" s="353"/>
      <c r="AP26" s="353"/>
      <c r="AQ26" s="353"/>
      <c r="AR26" s="353"/>
      <c r="AS26" s="353"/>
    </row>
    <row r="27" spans="1:45" ht="112.5" customHeight="1">
      <c r="A27" s="204" t="s">
        <v>638</v>
      </c>
      <c r="B27" s="20" t="s">
        <v>36</v>
      </c>
      <c r="C27" s="113" t="s">
        <v>677</v>
      </c>
      <c r="D27" s="23"/>
      <c r="E27" s="113">
        <v>1</v>
      </c>
      <c r="F27" s="114">
        <v>29098</v>
      </c>
      <c r="G27" s="113" t="s">
        <v>994</v>
      </c>
      <c r="H27" s="113" t="s">
        <v>117</v>
      </c>
      <c r="I27" s="354">
        <v>45160</v>
      </c>
      <c r="J27" s="158">
        <v>3412</v>
      </c>
      <c r="K27" s="26">
        <f t="shared" si="5"/>
        <v>3412</v>
      </c>
      <c r="L27" s="355">
        <v>0.2</v>
      </c>
      <c r="M27" s="28">
        <f t="shared" si="6"/>
        <v>2729.6</v>
      </c>
      <c r="N27" s="29">
        <f t="shared" si="7"/>
        <v>2729.6</v>
      </c>
      <c r="O27" s="113"/>
      <c r="P27" s="356"/>
      <c r="Q27" s="356"/>
      <c r="R27" s="356"/>
      <c r="S27" s="356"/>
      <c r="T27" s="356"/>
      <c r="U27" s="356"/>
      <c r="V27" s="356"/>
      <c r="W27" s="356"/>
      <c r="X27" s="353"/>
      <c r="Y27" s="353"/>
      <c r="Z27" s="353"/>
      <c r="AA27" s="353"/>
      <c r="AB27" s="353"/>
      <c r="AC27" s="353"/>
      <c r="AD27" s="353"/>
      <c r="AE27" s="353"/>
      <c r="AF27" s="353"/>
      <c r="AG27" s="353"/>
      <c r="AH27" s="353"/>
      <c r="AI27" s="353"/>
      <c r="AJ27" s="353"/>
      <c r="AK27" s="353"/>
      <c r="AL27" s="353"/>
      <c r="AM27" s="353"/>
      <c r="AN27" s="353"/>
      <c r="AO27" s="353"/>
      <c r="AP27" s="353"/>
      <c r="AQ27" s="353"/>
      <c r="AR27" s="353"/>
      <c r="AS27" s="353"/>
    </row>
    <row r="28" spans="1:45" ht="112.5" customHeight="1">
      <c r="A28" s="247" t="s">
        <v>756</v>
      </c>
      <c r="B28" s="20" t="s">
        <v>77</v>
      </c>
      <c r="C28" s="172" t="s">
        <v>241</v>
      </c>
      <c r="D28" s="21"/>
      <c r="E28" s="21">
        <v>1</v>
      </c>
      <c r="F28" s="24">
        <v>29193</v>
      </c>
      <c r="G28" s="21" t="s">
        <v>995</v>
      </c>
      <c r="H28" s="21" t="s">
        <v>355</v>
      </c>
      <c r="I28" s="344">
        <v>44856</v>
      </c>
      <c r="J28" s="36">
        <v>9796</v>
      </c>
      <c r="K28" s="26">
        <f t="shared" si="5"/>
        <v>9796</v>
      </c>
      <c r="L28" s="116">
        <v>0.2</v>
      </c>
      <c r="M28" s="28">
        <f t="shared" si="6"/>
        <v>7836.8</v>
      </c>
      <c r="N28" s="29">
        <f t="shared" si="7"/>
        <v>7836.8</v>
      </c>
      <c r="O28" s="21"/>
      <c r="P28" s="39"/>
      <c r="Q28" s="39"/>
      <c r="R28" s="39"/>
      <c r="S28" s="39"/>
      <c r="T28" s="39"/>
      <c r="U28" s="39"/>
      <c r="V28" s="39"/>
      <c r="W28" s="39"/>
      <c r="X28" s="353"/>
      <c r="Y28" s="353"/>
      <c r="Z28" s="353"/>
      <c r="AA28" s="353"/>
      <c r="AB28" s="353"/>
      <c r="AC28" s="353"/>
      <c r="AD28" s="353"/>
      <c r="AE28" s="353"/>
      <c r="AF28" s="353"/>
      <c r="AG28" s="353"/>
      <c r="AH28" s="353"/>
      <c r="AI28" s="353"/>
      <c r="AJ28" s="353"/>
      <c r="AK28" s="353"/>
      <c r="AL28" s="353"/>
      <c r="AM28" s="353"/>
      <c r="AN28" s="353"/>
      <c r="AO28" s="353"/>
      <c r="AP28" s="353"/>
      <c r="AQ28" s="353"/>
      <c r="AR28" s="353"/>
      <c r="AS28" s="353"/>
    </row>
    <row r="29" spans="1:45" ht="129" customHeight="1">
      <c r="A29" s="274" t="s">
        <v>996</v>
      </c>
      <c r="B29" s="20" t="s">
        <v>45</v>
      </c>
      <c r="C29" s="21" t="s">
        <v>409</v>
      </c>
      <c r="D29" s="23"/>
      <c r="E29" s="120">
        <v>1</v>
      </c>
      <c r="F29" s="121">
        <v>20407</v>
      </c>
      <c r="G29" s="22" t="s">
        <v>997</v>
      </c>
      <c r="H29" s="113" t="s">
        <v>983</v>
      </c>
      <c r="I29" s="357">
        <v>44757</v>
      </c>
      <c r="J29" s="158">
        <v>37062</v>
      </c>
      <c r="K29" s="26">
        <f t="shared" si="5"/>
        <v>37062</v>
      </c>
      <c r="L29" s="358">
        <v>0.5</v>
      </c>
      <c r="M29" s="28">
        <f t="shared" si="6"/>
        <v>18531</v>
      </c>
      <c r="N29" s="29">
        <f t="shared" si="7"/>
        <v>18531</v>
      </c>
      <c r="O29" s="113"/>
      <c r="P29" s="356"/>
      <c r="Q29" s="356"/>
      <c r="R29" s="356"/>
      <c r="S29" s="356"/>
      <c r="T29" s="356"/>
      <c r="U29" s="356"/>
      <c r="V29" s="356"/>
      <c r="W29" s="356"/>
      <c r="X29" s="353"/>
      <c r="Y29" s="353"/>
      <c r="Z29" s="353"/>
      <c r="AA29" s="353"/>
      <c r="AB29" s="353"/>
      <c r="AC29" s="353"/>
      <c r="AD29" s="353"/>
      <c r="AE29" s="353"/>
      <c r="AF29" s="353"/>
      <c r="AG29" s="353"/>
      <c r="AH29" s="353"/>
      <c r="AI29" s="353"/>
      <c r="AJ29" s="353"/>
      <c r="AK29" s="353"/>
      <c r="AL29" s="353"/>
      <c r="AM29" s="353"/>
      <c r="AN29" s="353"/>
      <c r="AO29" s="353"/>
      <c r="AP29" s="353"/>
      <c r="AQ29" s="353"/>
      <c r="AR29" s="353"/>
      <c r="AS29" s="353"/>
    </row>
    <row r="30" spans="1:45" ht="112.5" customHeight="1">
      <c r="A30" s="247" t="s">
        <v>756</v>
      </c>
      <c r="B30" s="20" t="s">
        <v>77</v>
      </c>
      <c r="C30" s="172" t="s">
        <v>234</v>
      </c>
      <c r="D30" s="21"/>
      <c r="E30" s="21">
        <v>1</v>
      </c>
      <c r="F30" s="21"/>
      <c r="G30" s="24">
        <v>29194</v>
      </c>
      <c r="H30" s="21" t="s">
        <v>998</v>
      </c>
      <c r="I30" s="21" t="s">
        <v>355</v>
      </c>
      <c r="J30" s="344">
        <v>44856</v>
      </c>
      <c r="K30" s="36">
        <v>7726</v>
      </c>
      <c r="L30" s="26">
        <f t="shared" ref="L30:L32" si="8">K30*E30</f>
        <v>7726</v>
      </c>
      <c r="M30" s="161">
        <v>0.2</v>
      </c>
      <c r="N30" s="28">
        <f t="shared" ref="N30:N32" si="9">L30-(L30*M30)</f>
        <v>6180.8</v>
      </c>
      <c r="O30" s="29">
        <f t="shared" ref="O30:O32" si="10">N30/E30</f>
        <v>6180.8</v>
      </c>
      <c r="P30" s="21"/>
      <c r="Q30" s="39"/>
      <c r="R30" s="39"/>
      <c r="S30" s="39"/>
      <c r="T30" s="39"/>
      <c r="U30" s="39"/>
      <c r="V30" s="39"/>
      <c r="W30" s="39"/>
      <c r="X30" s="39"/>
      <c r="Y30" s="353"/>
      <c r="Z30" s="353"/>
      <c r="AA30" s="353"/>
      <c r="AB30" s="353"/>
      <c r="AC30" s="353"/>
      <c r="AD30" s="353"/>
      <c r="AE30" s="353"/>
      <c r="AF30" s="353"/>
      <c r="AG30" s="353"/>
      <c r="AH30" s="353"/>
      <c r="AI30" s="353"/>
      <c r="AJ30" s="353"/>
      <c r="AK30" s="353"/>
      <c r="AL30" s="353"/>
      <c r="AM30" s="353"/>
      <c r="AN30" s="353"/>
      <c r="AO30" s="353"/>
      <c r="AP30" s="353"/>
      <c r="AQ30" s="353"/>
      <c r="AR30" s="353"/>
      <c r="AS30" s="353"/>
    </row>
    <row r="31" spans="1:45" ht="112.5" customHeight="1">
      <c r="A31" s="306" t="s">
        <v>828</v>
      </c>
      <c r="B31" s="20" t="s">
        <v>77</v>
      </c>
      <c r="C31" s="21" t="s">
        <v>220</v>
      </c>
      <c r="D31" s="23"/>
      <c r="E31" s="21">
        <v>5</v>
      </c>
      <c r="F31" s="21"/>
      <c r="G31" s="24">
        <v>29262</v>
      </c>
      <c r="H31" s="21" t="s">
        <v>999</v>
      </c>
      <c r="I31" s="21" t="s">
        <v>583</v>
      </c>
      <c r="J31" s="337">
        <v>44856</v>
      </c>
      <c r="K31" s="36">
        <v>2425</v>
      </c>
      <c r="L31" s="26">
        <f t="shared" si="8"/>
        <v>12125</v>
      </c>
      <c r="M31" s="161">
        <v>0.3</v>
      </c>
      <c r="N31" s="28">
        <f t="shared" si="9"/>
        <v>8487.5</v>
      </c>
      <c r="O31" s="29">
        <f t="shared" si="10"/>
        <v>1697.5</v>
      </c>
      <c r="P31" s="21"/>
      <c r="Q31" s="39"/>
      <c r="R31" s="39"/>
      <c r="S31" s="39"/>
      <c r="T31" s="39"/>
      <c r="U31" s="39"/>
      <c r="V31" s="39"/>
      <c r="W31" s="39"/>
      <c r="X31" s="39"/>
      <c r="Y31" s="353"/>
      <c r="Z31" s="353"/>
      <c r="AA31" s="353"/>
      <c r="AB31" s="353"/>
      <c r="AC31" s="353"/>
      <c r="AD31" s="353"/>
      <c r="AE31" s="353"/>
      <c r="AF31" s="353"/>
      <c r="AG31" s="353"/>
      <c r="AH31" s="353"/>
      <c r="AI31" s="353"/>
      <c r="AJ31" s="353"/>
      <c r="AK31" s="353"/>
      <c r="AL31" s="353"/>
      <c r="AM31" s="353"/>
      <c r="AN31" s="353"/>
      <c r="AO31" s="353"/>
      <c r="AP31" s="353"/>
      <c r="AQ31" s="353"/>
      <c r="AR31" s="353"/>
      <c r="AS31" s="353"/>
    </row>
    <row r="32" spans="1:45" ht="112.5" customHeight="1">
      <c r="A32" s="247" t="s">
        <v>756</v>
      </c>
      <c r="B32" s="20" t="s">
        <v>77</v>
      </c>
      <c r="C32" s="172" t="s">
        <v>220</v>
      </c>
      <c r="D32" s="21"/>
      <c r="E32" s="21">
        <v>1</v>
      </c>
      <c r="F32" s="21"/>
      <c r="G32" s="24">
        <v>29195</v>
      </c>
      <c r="H32" s="21" t="s">
        <v>1000</v>
      </c>
      <c r="I32" s="21" t="s">
        <v>355</v>
      </c>
      <c r="J32" s="344">
        <v>44856</v>
      </c>
      <c r="K32" s="36">
        <v>3678</v>
      </c>
      <c r="L32" s="26">
        <f t="shared" si="8"/>
        <v>3678</v>
      </c>
      <c r="M32" s="161">
        <v>0.2</v>
      </c>
      <c r="N32" s="28">
        <f t="shared" si="9"/>
        <v>2942.4</v>
      </c>
      <c r="O32" s="29">
        <f t="shared" si="10"/>
        <v>2942.4</v>
      </c>
      <c r="P32" s="21"/>
      <c r="Q32" s="39"/>
      <c r="R32" s="39"/>
      <c r="S32" s="39"/>
      <c r="T32" s="39"/>
      <c r="U32" s="39"/>
      <c r="V32" s="39"/>
      <c r="W32" s="39"/>
      <c r="X32" s="39"/>
      <c r="Y32" s="353"/>
      <c r="Z32" s="353"/>
      <c r="AA32" s="353"/>
      <c r="AB32" s="353"/>
      <c r="AC32" s="353"/>
      <c r="AD32" s="353"/>
      <c r="AE32" s="353"/>
      <c r="AF32" s="353"/>
      <c r="AG32" s="353"/>
      <c r="AH32" s="353"/>
      <c r="AI32" s="353"/>
      <c r="AJ32" s="353"/>
      <c r="AK32" s="353"/>
      <c r="AL32" s="353"/>
      <c r="AM32" s="353"/>
      <c r="AN32" s="353"/>
      <c r="AO32" s="353"/>
      <c r="AP32" s="353"/>
      <c r="AQ32" s="353"/>
      <c r="AR32" s="353"/>
      <c r="AS32" s="353"/>
    </row>
    <row r="33" spans="1:45" ht="112.5" customHeight="1">
      <c r="A33" s="247" t="s">
        <v>756</v>
      </c>
      <c r="B33" s="20" t="s">
        <v>45</v>
      </c>
      <c r="C33" s="21" t="s">
        <v>234</v>
      </c>
      <c r="D33" s="128" t="s">
        <v>1001</v>
      </c>
      <c r="E33" s="23"/>
      <c r="F33" s="21">
        <v>1</v>
      </c>
      <c r="G33" s="21"/>
      <c r="H33" s="24">
        <v>23377</v>
      </c>
      <c r="I33" s="21" t="s">
        <v>1001</v>
      </c>
      <c r="J33" s="142" t="s">
        <v>692</v>
      </c>
      <c r="K33" s="337">
        <v>44729</v>
      </c>
      <c r="L33" s="36">
        <v>9450</v>
      </c>
      <c r="M33" s="26">
        <f>L33*F33</f>
        <v>9450</v>
      </c>
      <c r="N33" s="161">
        <v>0.7</v>
      </c>
      <c r="O33" s="28">
        <f>M33-(M33*N33)</f>
        <v>2835</v>
      </c>
      <c r="P33" s="29">
        <f>O33/F33</f>
        <v>2835</v>
      </c>
      <c r="Q33" s="21" t="s">
        <v>1002</v>
      </c>
      <c r="R33" s="39"/>
      <c r="S33" s="39"/>
      <c r="T33" s="39"/>
      <c r="U33" s="39"/>
      <c r="V33" s="39"/>
      <c r="W33" s="39"/>
      <c r="X33" s="39"/>
      <c r="Y33" s="39"/>
      <c r="Z33" s="39"/>
      <c r="AA33" s="39"/>
      <c r="AB33" s="39"/>
      <c r="AC33" s="39"/>
      <c r="AD33" s="39"/>
      <c r="AE33" s="39"/>
      <c r="AF33" s="39"/>
      <c r="AG33" s="39"/>
      <c r="AH33" s="39"/>
      <c r="AI33" s="39"/>
      <c r="AJ33" s="39"/>
      <c r="AK33" s="39"/>
      <c r="AL33" s="39"/>
      <c r="AM33" s="39"/>
      <c r="AN33" s="39"/>
      <c r="AO33" s="39"/>
      <c r="AP33" s="39"/>
      <c r="AQ33" s="39"/>
      <c r="AR33" s="39"/>
      <c r="AS33" s="39"/>
    </row>
    <row r="34" spans="1:45" ht="112.5" customHeight="1">
      <c r="A34" s="82" t="s">
        <v>54</v>
      </c>
      <c r="B34" s="20" t="s">
        <v>20</v>
      </c>
      <c r="C34" s="21" t="s">
        <v>55</v>
      </c>
      <c r="D34" s="128"/>
      <c r="E34" s="21">
        <v>1</v>
      </c>
      <c r="F34" s="21"/>
      <c r="G34" s="24">
        <v>22113</v>
      </c>
      <c r="H34" s="359" t="s">
        <v>1003</v>
      </c>
      <c r="I34" s="21" t="s">
        <v>1004</v>
      </c>
      <c r="J34" s="333">
        <v>44637</v>
      </c>
      <c r="K34" s="36">
        <v>19912</v>
      </c>
      <c r="L34" s="26">
        <f t="shared" ref="L34:L35" si="11">K34*E34</f>
        <v>19912</v>
      </c>
      <c r="M34" s="27">
        <v>0.6</v>
      </c>
      <c r="N34" s="28">
        <f t="shared" ref="N34:N35" si="12">L34-(L34*M34)</f>
        <v>7964.8000000000011</v>
      </c>
      <c r="O34" s="29">
        <f t="shared" ref="O34:O35" si="13">N34/E34</f>
        <v>7964.8000000000011</v>
      </c>
      <c r="P34" s="21" t="s">
        <v>1005</v>
      </c>
      <c r="Q34" s="39"/>
      <c r="R34" s="39"/>
      <c r="S34" s="39"/>
      <c r="T34" s="39"/>
      <c r="U34" s="39"/>
      <c r="V34" s="39"/>
      <c r="W34" s="39"/>
      <c r="X34" s="39"/>
      <c r="Y34" s="353"/>
      <c r="Z34" s="353"/>
      <c r="AA34" s="353"/>
      <c r="AB34" s="353"/>
      <c r="AC34" s="353"/>
      <c r="AD34" s="353"/>
      <c r="AE34" s="353"/>
      <c r="AF34" s="353"/>
      <c r="AG34" s="353"/>
      <c r="AH34" s="353"/>
      <c r="AI34" s="353"/>
      <c r="AJ34" s="353"/>
      <c r="AK34" s="353"/>
      <c r="AL34" s="353"/>
      <c r="AM34" s="353"/>
      <c r="AN34" s="353"/>
      <c r="AO34" s="353"/>
      <c r="AP34" s="353"/>
      <c r="AQ34" s="353"/>
      <c r="AR34" s="353"/>
      <c r="AS34" s="353"/>
    </row>
    <row r="35" spans="1:45" ht="112.5" customHeight="1">
      <c r="A35" s="19" t="s">
        <v>19</v>
      </c>
      <c r="B35" s="20" t="s">
        <v>36</v>
      </c>
      <c r="C35" s="21" t="s">
        <v>979</v>
      </c>
      <c r="D35" s="23"/>
      <c r="E35" s="21">
        <v>1</v>
      </c>
      <c r="F35" s="21"/>
      <c r="G35" s="360" t="s">
        <v>1006</v>
      </c>
      <c r="H35" s="21" t="s">
        <v>1007</v>
      </c>
      <c r="I35" s="21" t="s">
        <v>983</v>
      </c>
      <c r="J35" s="349">
        <v>44886</v>
      </c>
      <c r="K35" s="29">
        <v>56211</v>
      </c>
      <c r="L35" s="26">
        <f t="shared" si="11"/>
        <v>56211</v>
      </c>
      <c r="M35" s="27">
        <v>0.45</v>
      </c>
      <c r="N35" s="28">
        <f t="shared" si="12"/>
        <v>30916.05</v>
      </c>
      <c r="O35" s="29">
        <f t="shared" si="13"/>
        <v>30916.05</v>
      </c>
      <c r="P35" s="253"/>
      <c r="Q35" s="361"/>
      <c r="R35" s="361"/>
      <c r="S35" s="361"/>
      <c r="T35" s="361"/>
      <c r="U35" s="361"/>
      <c r="V35" s="361"/>
      <c r="W35" s="361"/>
      <c r="X35" s="361"/>
      <c r="Y35" s="353"/>
      <c r="Z35" s="353"/>
      <c r="AA35" s="353"/>
      <c r="AB35" s="353"/>
      <c r="AC35" s="353"/>
      <c r="AD35" s="353"/>
      <c r="AE35" s="353"/>
      <c r="AF35" s="353"/>
      <c r="AG35" s="353"/>
      <c r="AH35" s="353"/>
      <c r="AI35" s="353"/>
      <c r="AJ35" s="353"/>
      <c r="AK35" s="353"/>
      <c r="AL35" s="353"/>
      <c r="AM35" s="353"/>
      <c r="AN35" s="353"/>
      <c r="AO35" s="353"/>
      <c r="AP35" s="353"/>
      <c r="AQ35" s="353"/>
      <c r="AR35" s="353"/>
      <c r="AS35" s="353"/>
    </row>
    <row r="36" spans="1:45" ht="112.5" customHeight="1">
      <c r="A36" s="19" t="s">
        <v>19</v>
      </c>
      <c r="B36" s="20" t="s">
        <v>92</v>
      </c>
      <c r="C36" s="21" t="s">
        <v>55</v>
      </c>
      <c r="D36" s="23"/>
      <c r="E36" s="21">
        <v>1</v>
      </c>
      <c r="F36" s="24">
        <v>29422</v>
      </c>
      <c r="G36" s="21" t="s">
        <v>1008</v>
      </c>
      <c r="H36" s="21" t="s">
        <v>1009</v>
      </c>
      <c r="I36" s="35" t="s">
        <v>987</v>
      </c>
      <c r="J36" s="26">
        <v>9370</v>
      </c>
      <c r="K36" s="26">
        <f t="shared" ref="K36:K42" si="14">J36*E36</f>
        <v>9370</v>
      </c>
      <c r="L36" s="27">
        <v>0.2</v>
      </c>
      <c r="M36" s="28">
        <f t="shared" ref="M36:M42" si="15">K36-(K36*L36)</f>
        <v>7496</v>
      </c>
      <c r="N36" s="29">
        <f t="shared" ref="N36:N42" si="16">M36/E36</f>
        <v>7496</v>
      </c>
      <c r="O36" s="35"/>
      <c r="P36" s="353"/>
      <c r="Q36" s="353"/>
      <c r="R36" s="353"/>
      <c r="S36" s="353"/>
      <c r="T36" s="353"/>
      <c r="U36" s="353"/>
      <c r="V36" s="353"/>
      <c r="W36" s="353"/>
      <c r="X36" s="353"/>
      <c r="Y36" s="353"/>
      <c r="Z36" s="353"/>
      <c r="AA36" s="353"/>
      <c r="AB36" s="353"/>
      <c r="AC36" s="353"/>
      <c r="AD36" s="353"/>
      <c r="AE36" s="353"/>
      <c r="AF36" s="353"/>
      <c r="AG36" s="353"/>
      <c r="AH36" s="353"/>
      <c r="AI36" s="353"/>
      <c r="AJ36" s="353"/>
      <c r="AK36" s="353"/>
      <c r="AL36" s="353"/>
      <c r="AM36" s="353"/>
      <c r="AN36" s="353"/>
      <c r="AO36" s="353"/>
      <c r="AP36" s="353"/>
      <c r="AQ36" s="353"/>
      <c r="AR36" s="353"/>
      <c r="AS36" s="353"/>
    </row>
    <row r="37" spans="1:45" ht="112.5" customHeight="1">
      <c r="A37" s="362" t="s">
        <v>54</v>
      </c>
      <c r="B37" s="20" t="s">
        <v>77</v>
      </c>
      <c r="C37" s="113" t="s">
        <v>61</v>
      </c>
      <c r="D37" s="23"/>
      <c r="E37" s="21">
        <v>1</v>
      </c>
      <c r="F37" s="24" t="s">
        <v>1010</v>
      </c>
      <c r="G37" s="21" t="s">
        <v>1011</v>
      </c>
      <c r="H37" s="21" t="s">
        <v>1012</v>
      </c>
      <c r="I37" s="349">
        <v>44583</v>
      </c>
      <c r="J37" s="26">
        <v>40951</v>
      </c>
      <c r="K37" s="26">
        <f t="shared" si="14"/>
        <v>40951</v>
      </c>
      <c r="L37" s="27">
        <v>0.2</v>
      </c>
      <c r="M37" s="28">
        <f t="shared" si="15"/>
        <v>32760.799999999999</v>
      </c>
      <c r="N37" s="29">
        <f t="shared" si="16"/>
        <v>32760.799999999999</v>
      </c>
      <c r="O37" s="335"/>
      <c r="P37" s="353"/>
      <c r="Q37" s="353"/>
      <c r="R37" s="353"/>
      <c r="S37" s="353"/>
      <c r="T37" s="353"/>
      <c r="U37" s="353"/>
      <c r="V37" s="353"/>
      <c r="W37" s="353"/>
      <c r="X37" s="353"/>
      <c r="Y37" s="353"/>
      <c r="Z37" s="353"/>
      <c r="AA37" s="353"/>
      <c r="AB37" s="353"/>
      <c r="AC37" s="353"/>
      <c r="AD37" s="353"/>
      <c r="AE37" s="353"/>
      <c r="AF37" s="353"/>
      <c r="AG37" s="353"/>
      <c r="AH37" s="353"/>
      <c r="AI37" s="353"/>
      <c r="AJ37" s="353"/>
      <c r="AK37" s="353"/>
      <c r="AL37" s="353"/>
      <c r="AM37" s="353"/>
      <c r="AN37" s="353"/>
      <c r="AO37" s="353"/>
      <c r="AP37" s="353"/>
      <c r="AQ37" s="353"/>
      <c r="AR37" s="353"/>
      <c r="AS37" s="353"/>
    </row>
    <row r="38" spans="1:45" ht="112.5" customHeight="1">
      <c r="A38" s="119" t="s">
        <v>127</v>
      </c>
      <c r="B38" s="213" t="s">
        <v>36</v>
      </c>
      <c r="C38" s="206" t="s">
        <v>21</v>
      </c>
      <c r="D38" s="272" t="s">
        <v>264</v>
      </c>
      <c r="E38" s="206">
        <v>1</v>
      </c>
      <c r="F38" s="363">
        <v>26307</v>
      </c>
      <c r="G38" s="206" t="s">
        <v>1013</v>
      </c>
      <c r="H38" s="206" t="s">
        <v>847</v>
      </c>
      <c r="I38" s="364">
        <v>44580</v>
      </c>
      <c r="J38" s="99">
        <v>22141</v>
      </c>
      <c r="K38" s="99">
        <f t="shared" si="14"/>
        <v>22141</v>
      </c>
      <c r="L38" s="365">
        <v>0.5</v>
      </c>
      <c r="M38" s="99">
        <f t="shared" si="15"/>
        <v>11070.5</v>
      </c>
      <c r="N38" s="99">
        <f t="shared" si="16"/>
        <v>11070.5</v>
      </c>
      <c r="O38" s="206" t="s">
        <v>1014</v>
      </c>
      <c r="P38" s="343"/>
      <c r="Q38" s="343"/>
      <c r="R38" s="343"/>
      <c r="S38" s="343"/>
      <c r="T38" s="343"/>
      <c r="U38" s="343"/>
      <c r="V38" s="343"/>
      <c r="W38" s="343"/>
      <c r="X38" s="343"/>
      <c r="Y38" s="343"/>
      <c r="Z38" s="343"/>
      <c r="AA38" s="343"/>
      <c r="AB38" s="343"/>
      <c r="AC38" s="343"/>
      <c r="AD38" s="343"/>
      <c r="AE38" s="343"/>
      <c r="AF38" s="343"/>
      <c r="AG38" s="343"/>
      <c r="AH38" s="343"/>
      <c r="AI38" s="343"/>
      <c r="AJ38" s="343"/>
      <c r="AK38" s="353"/>
      <c r="AL38" s="353"/>
      <c r="AM38" s="353"/>
      <c r="AN38" s="353"/>
      <c r="AO38" s="353"/>
      <c r="AP38" s="353"/>
      <c r="AQ38" s="353"/>
      <c r="AR38" s="353"/>
      <c r="AS38" s="353"/>
    </row>
    <row r="39" spans="1:45" ht="112.5" customHeight="1">
      <c r="A39" s="137" t="s">
        <v>203</v>
      </c>
      <c r="B39" s="20" t="s">
        <v>77</v>
      </c>
      <c r="C39" s="21" t="s">
        <v>220</v>
      </c>
      <c r="D39" s="23"/>
      <c r="E39" s="21">
        <v>2</v>
      </c>
      <c r="F39" s="24">
        <v>18076</v>
      </c>
      <c r="G39" s="21" t="s">
        <v>1015</v>
      </c>
      <c r="H39" s="21" t="s">
        <v>231</v>
      </c>
      <c r="I39" s="349">
        <v>44794</v>
      </c>
      <c r="J39" s="36">
        <v>3119</v>
      </c>
      <c r="K39" s="26">
        <f t="shared" si="14"/>
        <v>6238</v>
      </c>
      <c r="L39" s="161">
        <v>0.35</v>
      </c>
      <c r="M39" s="29">
        <f t="shared" si="15"/>
        <v>4054.7000000000003</v>
      </c>
      <c r="N39" s="29">
        <f t="shared" si="16"/>
        <v>2027.3500000000001</v>
      </c>
      <c r="O39" s="21"/>
      <c r="P39" s="353"/>
      <c r="Q39" s="353"/>
      <c r="R39" s="353"/>
      <c r="S39" s="353"/>
      <c r="T39" s="353"/>
      <c r="U39" s="353"/>
      <c r="V39" s="353"/>
      <c r="W39" s="353"/>
      <c r="X39" s="353"/>
      <c r="Y39" s="353"/>
      <c r="Z39" s="353"/>
      <c r="AA39" s="353"/>
      <c r="AB39" s="353"/>
      <c r="AC39" s="353"/>
      <c r="AD39" s="353"/>
      <c r="AE39" s="353"/>
      <c r="AF39" s="353"/>
      <c r="AG39" s="353"/>
      <c r="AH39" s="353"/>
      <c r="AI39" s="353"/>
      <c r="AJ39" s="353"/>
      <c r="AK39" s="353"/>
      <c r="AL39" s="353"/>
      <c r="AM39" s="353"/>
      <c r="AN39" s="353"/>
      <c r="AO39" s="353"/>
      <c r="AP39" s="353"/>
      <c r="AQ39" s="353"/>
      <c r="AR39" s="353"/>
      <c r="AS39" s="353"/>
    </row>
    <row r="40" spans="1:45" ht="112.5" customHeight="1">
      <c r="A40" s="269" t="s">
        <v>638</v>
      </c>
      <c r="B40" s="20" t="s">
        <v>77</v>
      </c>
      <c r="C40" s="21" t="s">
        <v>220</v>
      </c>
      <c r="D40" s="23"/>
      <c r="E40" s="21">
        <v>1</v>
      </c>
      <c r="F40" s="24">
        <v>29205</v>
      </c>
      <c r="G40" s="21" t="s">
        <v>1016</v>
      </c>
      <c r="H40" s="21" t="s">
        <v>355</v>
      </c>
      <c r="I40" s="345">
        <v>44856</v>
      </c>
      <c r="J40" s="36">
        <v>3734</v>
      </c>
      <c r="K40" s="26">
        <f t="shared" si="14"/>
        <v>3734</v>
      </c>
      <c r="L40" s="161">
        <v>0.2</v>
      </c>
      <c r="M40" s="29">
        <f t="shared" si="15"/>
        <v>2987.2</v>
      </c>
      <c r="N40" s="29">
        <f t="shared" si="16"/>
        <v>2987.2</v>
      </c>
      <c r="O40" s="172"/>
      <c r="P40" s="353"/>
      <c r="Q40" s="353"/>
      <c r="R40" s="353"/>
      <c r="S40" s="353"/>
      <c r="T40" s="353"/>
      <c r="U40" s="353"/>
      <c r="V40" s="353"/>
      <c r="W40" s="353"/>
      <c r="X40" s="353"/>
      <c r="Y40" s="353"/>
      <c r="Z40" s="353"/>
      <c r="AA40" s="353"/>
      <c r="AB40" s="353"/>
      <c r="AC40" s="353"/>
      <c r="AD40" s="353"/>
      <c r="AE40" s="353"/>
      <c r="AF40" s="353"/>
      <c r="AG40" s="353"/>
      <c r="AH40" s="353"/>
      <c r="AI40" s="353"/>
      <c r="AJ40" s="353"/>
      <c r="AK40" s="353"/>
      <c r="AL40" s="353"/>
      <c r="AM40" s="353"/>
      <c r="AN40" s="353"/>
      <c r="AO40" s="353"/>
      <c r="AP40" s="353"/>
      <c r="AQ40" s="353"/>
      <c r="AR40" s="353"/>
      <c r="AS40" s="353"/>
    </row>
    <row r="41" spans="1:45" ht="112.5" customHeight="1">
      <c r="A41" s="269" t="s">
        <v>638</v>
      </c>
      <c r="B41" s="20" t="s">
        <v>77</v>
      </c>
      <c r="C41" s="21" t="s">
        <v>220</v>
      </c>
      <c r="D41" s="23"/>
      <c r="E41" s="21">
        <v>1</v>
      </c>
      <c r="F41" s="24">
        <v>29204</v>
      </c>
      <c r="G41" s="21" t="s">
        <v>1017</v>
      </c>
      <c r="H41" s="21" t="s">
        <v>355</v>
      </c>
      <c r="I41" s="345">
        <v>44856</v>
      </c>
      <c r="J41" s="36">
        <v>2290.2199999999998</v>
      </c>
      <c r="K41" s="26">
        <f t="shared" si="14"/>
        <v>2290.2199999999998</v>
      </c>
      <c r="L41" s="116">
        <v>0.2</v>
      </c>
      <c r="M41" s="29">
        <f t="shared" si="15"/>
        <v>1832.1759999999999</v>
      </c>
      <c r="N41" s="29">
        <f t="shared" si="16"/>
        <v>1832.1759999999999</v>
      </c>
      <c r="O41" s="172" t="s">
        <v>1018</v>
      </c>
      <c r="P41" s="353"/>
      <c r="Q41" s="353"/>
      <c r="R41" s="353"/>
      <c r="S41" s="353"/>
      <c r="T41" s="353"/>
      <c r="U41" s="353"/>
      <c r="V41" s="353"/>
      <c r="W41" s="353"/>
      <c r="X41" s="353"/>
      <c r="Y41" s="353"/>
      <c r="Z41" s="353"/>
      <c r="AA41" s="353"/>
      <c r="AB41" s="353"/>
      <c r="AC41" s="353"/>
      <c r="AD41" s="353"/>
      <c r="AE41" s="353"/>
      <c r="AF41" s="353"/>
      <c r="AG41" s="353"/>
      <c r="AH41" s="353"/>
      <c r="AI41" s="353"/>
      <c r="AJ41" s="353"/>
      <c r="AK41" s="353"/>
      <c r="AL41" s="353"/>
      <c r="AM41" s="353"/>
      <c r="AN41" s="353"/>
      <c r="AO41" s="353"/>
      <c r="AP41" s="353"/>
      <c r="AQ41" s="353"/>
      <c r="AR41" s="353"/>
      <c r="AS41" s="353"/>
    </row>
    <row r="42" spans="1:45" ht="112.5" customHeight="1">
      <c r="A42" s="247" t="s">
        <v>756</v>
      </c>
      <c r="B42" s="20" t="s">
        <v>77</v>
      </c>
      <c r="C42" s="21" t="s">
        <v>241</v>
      </c>
      <c r="D42" s="23"/>
      <c r="E42" s="21">
        <v>1</v>
      </c>
      <c r="F42" s="24">
        <v>28921</v>
      </c>
      <c r="G42" s="21" t="s">
        <v>1019</v>
      </c>
      <c r="H42" s="21" t="s">
        <v>150</v>
      </c>
      <c r="I42" s="354">
        <v>44642</v>
      </c>
      <c r="J42" s="36">
        <v>13447</v>
      </c>
      <c r="K42" s="26">
        <f t="shared" si="14"/>
        <v>13447</v>
      </c>
      <c r="L42" s="161">
        <v>0.2</v>
      </c>
      <c r="M42" s="29">
        <f t="shared" si="15"/>
        <v>10757.6</v>
      </c>
      <c r="N42" s="29">
        <f t="shared" si="16"/>
        <v>10757.6</v>
      </c>
      <c r="O42" s="21" t="s">
        <v>138</v>
      </c>
      <c r="P42" s="353"/>
      <c r="Q42" s="353"/>
      <c r="R42" s="353"/>
      <c r="S42" s="353"/>
      <c r="T42" s="353"/>
      <c r="U42" s="353"/>
      <c r="V42" s="353"/>
      <c r="W42" s="353"/>
      <c r="X42" s="353"/>
      <c r="Y42" s="353"/>
      <c r="Z42" s="353"/>
      <c r="AA42" s="353"/>
      <c r="AB42" s="353"/>
      <c r="AC42" s="353"/>
      <c r="AD42" s="353"/>
      <c r="AE42" s="353"/>
      <c r="AF42" s="353"/>
      <c r="AG42" s="353"/>
      <c r="AH42" s="353"/>
      <c r="AI42" s="353"/>
      <c r="AJ42" s="353"/>
      <c r="AK42" s="353"/>
      <c r="AL42" s="353"/>
      <c r="AM42" s="353"/>
      <c r="AN42" s="353"/>
      <c r="AO42" s="353"/>
      <c r="AP42" s="353"/>
      <c r="AQ42" s="353"/>
      <c r="AR42" s="353"/>
      <c r="AS42" s="353"/>
    </row>
    <row r="43" spans="1:45" ht="112.5" customHeight="1">
      <c r="A43" s="247" t="s">
        <v>882</v>
      </c>
      <c r="B43" s="20" t="s">
        <v>77</v>
      </c>
      <c r="C43" s="35" t="s">
        <v>241</v>
      </c>
      <c r="D43" s="21"/>
      <c r="E43" s="21">
        <v>1</v>
      </c>
      <c r="F43" s="24">
        <v>27657</v>
      </c>
      <c r="G43" s="21" t="s">
        <v>1020</v>
      </c>
      <c r="H43" s="21" t="s">
        <v>951</v>
      </c>
      <c r="I43" s="337">
        <v>44762</v>
      </c>
      <c r="J43" s="36">
        <v>9634</v>
      </c>
      <c r="K43" s="366">
        <f t="shared" ref="K43:K46" si="17">E43*J43</f>
        <v>9634</v>
      </c>
      <c r="L43" s="367">
        <v>0.2</v>
      </c>
      <c r="M43" s="368">
        <v>0.3</v>
      </c>
      <c r="N43" s="366">
        <f t="shared" ref="N43:N45" si="18">K43-(K43*L43)</f>
        <v>7707.2</v>
      </c>
      <c r="O43" s="366">
        <f t="shared" ref="O43:O45" si="19">J43-(J43*L43)</f>
        <v>7707.2</v>
      </c>
      <c r="P43" s="21"/>
      <c r="Q43" s="353"/>
      <c r="R43" s="353"/>
      <c r="S43" s="353"/>
      <c r="T43" s="353"/>
      <c r="U43" s="353"/>
      <c r="V43" s="353"/>
      <c r="W43" s="353"/>
      <c r="X43" s="353"/>
      <c r="Y43" s="353"/>
      <c r="Z43" s="353"/>
      <c r="AA43" s="353"/>
      <c r="AB43" s="353"/>
      <c r="AC43" s="353"/>
      <c r="AD43" s="353"/>
      <c r="AE43" s="353"/>
      <c r="AF43" s="353"/>
      <c r="AG43" s="353"/>
      <c r="AH43" s="353"/>
      <c r="AI43" s="353"/>
      <c r="AJ43" s="353"/>
      <c r="AK43" s="353"/>
      <c r="AL43" s="353"/>
      <c r="AM43" s="353"/>
      <c r="AN43" s="353"/>
      <c r="AO43" s="353"/>
      <c r="AP43" s="353"/>
      <c r="AQ43" s="353"/>
      <c r="AR43" s="353"/>
      <c r="AS43" s="353"/>
    </row>
    <row r="44" spans="1:45" ht="112.5" customHeight="1">
      <c r="A44" s="247" t="s">
        <v>756</v>
      </c>
      <c r="B44" s="20" t="s">
        <v>77</v>
      </c>
      <c r="C44" s="21" t="s">
        <v>234</v>
      </c>
      <c r="D44" s="23"/>
      <c r="E44" s="21">
        <v>1</v>
      </c>
      <c r="F44" s="24">
        <v>28425</v>
      </c>
      <c r="G44" s="21" t="s">
        <v>1021</v>
      </c>
      <c r="H44" s="21" t="s">
        <v>145</v>
      </c>
      <c r="I44" s="369">
        <v>44702</v>
      </c>
      <c r="J44" s="36">
        <v>8290.74</v>
      </c>
      <c r="K44" s="366">
        <f t="shared" si="17"/>
        <v>8290.74</v>
      </c>
      <c r="L44" s="367">
        <v>0.3</v>
      </c>
      <c r="M44" s="368">
        <v>0.4</v>
      </c>
      <c r="N44" s="366">
        <f t="shared" si="18"/>
        <v>5803.518</v>
      </c>
      <c r="O44" s="366">
        <f t="shared" si="19"/>
        <v>5803.518</v>
      </c>
      <c r="P44" s="35"/>
      <c r="Q44" s="353"/>
      <c r="R44" s="353"/>
      <c r="S44" s="353"/>
      <c r="T44" s="353"/>
      <c r="U44" s="353"/>
      <c r="V44" s="353"/>
      <c r="W44" s="353"/>
      <c r="X44" s="353"/>
      <c r="Y44" s="353"/>
      <c r="Z44" s="353"/>
      <c r="AA44" s="353"/>
      <c r="AB44" s="353"/>
      <c r="AC44" s="353"/>
      <c r="AD44" s="353"/>
      <c r="AE44" s="353"/>
      <c r="AF44" s="353"/>
      <c r="AG44" s="353"/>
      <c r="AH44" s="353"/>
      <c r="AI44" s="353"/>
      <c r="AJ44" s="353"/>
      <c r="AK44" s="353"/>
      <c r="AL44" s="353"/>
      <c r="AM44" s="353"/>
      <c r="AN44" s="353"/>
      <c r="AO44" s="353"/>
      <c r="AP44" s="353"/>
      <c r="AQ44" s="353"/>
      <c r="AR44" s="353"/>
      <c r="AS44" s="353"/>
    </row>
    <row r="45" spans="1:45" ht="112.5" customHeight="1">
      <c r="A45" s="247" t="s">
        <v>756</v>
      </c>
      <c r="B45" s="20" t="s">
        <v>77</v>
      </c>
      <c r="C45" s="21" t="s">
        <v>220</v>
      </c>
      <c r="D45" s="23"/>
      <c r="E45" s="21">
        <v>1</v>
      </c>
      <c r="F45" s="24">
        <v>28424</v>
      </c>
      <c r="G45" s="21" t="s">
        <v>1022</v>
      </c>
      <c r="H45" s="21" t="s">
        <v>145</v>
      </c>
      <c r="I45" s="369">
        <v>44701</v>
      </c>
      <c r="J45" s="36">
        <v>5684.79</v>
      </c>
      <c r="K45" s="366">
        <f t="shared" si="17"/>
        <v>5684.79</v>
      </c>
      <c r="L45" s="367">
        <v>0.3</v>
      </c>
      <c r="M45" s="368">
        <v>0.4</v>
      </c>
      <c r="N45" s="366">
        <f t="shared" si="18"/>
        <v>3979.3530000000001</v>
      </c>
      <c r="O45" s="366">
        <f t="shared" si="19"/>
        <v>3979.3530000000001</v>
      </c>
      <c r="P45" s="21"/>
      <c r="Q45" s="353"/>
      <c r="R45" s="353"/>
      <c r="S45" s="353"/>
      <c r="T45" s="353"/>
      <c r="U45" s="353"/>
      <c r="V45" s="353"/>
      <c r="W45" s="353"/>
      <c r="X45" s="353"/>
      <c r="Y45" s="353"/>
      <c r="Z45" s="353"/>
      <c r="AA45" s="353"/>
      <c r="AB45" s="353"/>
      <c r="AC45" s="353"/>
      <c r="AD45" s="353"/>
      <c r="AE45" s="353"/>
      <c r="AF45" s="353"/>
      <c r="AG45" s="353"/>
      <c r="AH45" s="353"/>
      <c r="AI45" s="353"/>
      <c r="AJ45" s="353"/>
      <c r="AK45" s="353"/>
      <c r="AL45" s="353"/>
      <c r="AM45" s="353"/>
      <c r="AN45" s="353"/>
      <c r="AO45" s="353"/>
      <c r="AP45" s="353"/>
      <c r="AQ45" s="353"/>
      <c r="AR45" s="353"/>
      <c r="AS45" s="353"/>
    </row>
    <row r="46" spans="1:45" ht="112.5" customHeight="1">
      <c r="A46" s="82" t="s">
        <v>54</v>
      </c>
      <c r="B46" s="20" t="s">
        <v>36</v>
      </c>
      <c r="C46" s="21" t="s">
        <v>55</v>
      </c>
      <c r="D46" s="23"/>
      <c r="E46" s="21">
        <v>1</v>
      </c>
      <c r="F46" s="24">
        <v>28871</v>
      </c>
      <c r="G46" s="35" t="s">
        <v>1023</v>
      </c>
      <c r="H46" s="21" t="s">
        <v>481</v>
      </c>
      <c r="I46" s="349">
        <v>44887</v>
      </c>
      <c r="J46" s="36">
        <v>11771</v>
      </c>
      <c r="K46" s="29">
        <f t="shared" si="17"/>
        <v>11771</v>
      </c>
      <c r="L46" s="370">
        <v>0</v>
      </c>
      <c r="M46" s="29">
        <f t="shared" ref="M46:M47" si="20">K46-(K46*L46)</f>
        <v>11771</v>
      </c>
      <c r="N46" s="29">
        <f t="shared" ref="N46:N58" si="21">J46-(J46*L46)</f>
        <v>11771</v>
      </c>
      <c r="O46" s="21" t="s">
        <v>138</v>
      </c>
      <c r="P46" s="353"/>
      <c r="Q46" s="353"/>
      <c r="R46" s="353"/>
      <c r="S46" s="353"/>
      <c r="T46" s="353"/>
      <c r="U46" s="353"/>
      <c r="V46" s="353"/>
      <c r="W46" s="353"/>
      <c r="X46" s="353"/>
      <c r="Y46" s="353"/>
      <c r="Z46" s="353"/>
      <c r="AA46" s="353"/>
      <c r="AB46" s="353"/>
      <c r="AC46" s="353"/>
      <c r="AD46" s="353"/>
      <c r="AE46" s="353"/>
      <c r="AF46" s="353"/>
      <c r="AG46" s="353"/>
      <c r="AH46" s="353"/>
      <c r="AI46" s="353"/>
      <c r="AJ46" s="353"/>
      <c r="AK46" s="353"/>
      <c r="AL46" s="353"/>
      <c r="AM46" s="353"/>
      <c r="AN46" s="353"/>
      <c r="AO46" s="353"/>
      <c r="AP46" s="353"/>
      <c r="AQ46" s="353"/>
      <c r="AR46" s="353"/>
      <c r="AS46" s="353"/>
    </row>
    <row r="47" spans="1:45" ht="116.25" customHeight="1">
      <c r="A47" s="199" t="s">
        <v>538</v>
      </c>
      <c r="B47" s="20" t="s">
        <v>77</v>
      </c>
      <c r="C47" s="35" t="s">
        <v>351</v>
      </c>
      <c r="D47" s="23"/>
      <c r="E47" s="21">
        <v>1</v>
      </c>
      <c r="F47" s="24">
        <v>28039</v>
      </c>
      <c r="G47" s="21" t="s">
        <v>1024</v>
      </c>
      <c r="H47" s="21" t="s">
        <v>344</v>
      </c>
      <c r="I47" s="337">
        <v>44885</v>
      </c>
      <c r="J47" s="36">
        <v>20838</v>
      </c>
      <c r="K47" s="366">
        <f>J47*E47</f>
        <v>20838</v>
      </c>
      <c r="L47" s="371">
        <v>0.4</v>
      </c>
      <c r="M47" s="366">
        <f t="shared" si="20"/>
        <v>12502.8</v>
      </c>
      <c r="N47" s="366">
        <f t="shared" si="21"/>
        <v>12502.8</v>
      </c>
      <c r="O47" s="35"/>
      <c r="P47" s="372"/>
    </row>
    <row r="48" spans="1:45" ht="116.25" customHeight="1">
      <c r="A48" s="269" t="s">
        <v>638</v>
      </c>
      <c r="B48" s="20" t="s">
        <v>45</v>
      </c>
      <c r="C48" s="35" t="s">
        <v>677</v>
      </c>
      <c r="D48" s="23"/>
      <c r="E48" s="21">
        <v>1</v>
      </c>
      <c r="F48" s="24">
        <v>28552</v>
      </c>
      <c r="G48" s="21" t="s">
        <v>1025</v>
      </c>
      <c r="H48" s="21" t="s">
        <v>145</v>
      </c>
      <c r="I48" s="337">
        <v>44825</v>
      </c>
      <c r="J48" s="36">
        <v>2568</v>
      </c>
      <c r="K48" s="366">
        <f t="shared" ref="K48:K49" si="22">E48*J48</f>
        <v>2568</v>
      </c>
      <c r="L48" s="371">
        <v>0.3</v>
      </c>
      <c r="M48" s="36">
        <v>2568</v>
      </c>
      <c r="N48" s="366">
        <f t="shared" si="21"/>
        <v>1797.6</v>
      </c>
      <c r="O48" s="35"/>
      <c r="P48" s="372"/>
    </row>
    <row r="49" spans="1:45" ht="116.25" customHeight="1">
      <c r="A49" s="269" t="s">
        <v>638</v>
      </c>
      <c r="B49" s="20" t="s">
        <v>45</v>
      </c>
      <c r="C49" s="35" t="s">
        <v>677</v>
      </c>
      <c r="D49" s="23"/>
      <c r="E49" s="21">
        <v>1</v>
      </c>
      <c r="F49" s="24">
        <v>28738</v>
      </c>
      <c r="G49" s="21" t="s">
        <v>1026</v>
      </c>
      <c r="H49" s="21" t="s">
        <v>145</v>
      </c>
      <c r="I49" s="337">
        <v>44825</v>
      </c>
      <c r="J49" s="36">
        <v>2709</v>
      </c>
      <c r="K49" s="366">
        <f t="shared" si="22"/>
        <v>2709</v>
      </c>
      <c r="L49" s="371">
        <v>0.3</v>
      </c>
      <c r="M49" s="366">
        <f t="shared" ref="M49:M58" si="23">K49-(K49*L49)</f>
        <v>1896.3000000000002</v>
      </c>
      <c r="N49" s="366">
        <f t="shared" si="21"/>
        <v>1896.3000000000002</v>
      </c>
      <c r="O49" s="35" t="s">
        <v>1027</v>
      </c>
      <c r="P49" s="372"/>
    </row>
    <row r="50" spans="1:45" ht="116.25" customHeight="1">
      <c r="A50" s="269" t="s">
        <v>638</v>
      </c>
      <c r="B50" s="20" t="s">
        <v>77</v>
      </c>
      <c r="C50" s="21" t="s">
        <v>234</v>
      </c>
      <c r="D50" s="23"/>
      <c r="E50" s="21">
        <v>1</v>
      </c>
      <c r="F50" s="24">
        <v>28427</v>
      </c>
      <c r="G50" s="21" t="s">
        <v>1028</v>
      </c>
      <c r="H50" s="21" t="s">
        <v>145</v>
      </c>
      <c r="I50" s="369">
        <v>44702</v>
      </c>
      <c r="J50" s="36">
        <v>5690</v>
      </c>
      <c r="K50" s="366">
        <f>J50*E50</f>
        <v>5690</v>
      </c>
      <c r="L50" s="371">
        <v>0.15</v>
      </c>
      <c r="M50" s="366">
        <f t="shared" si="23"/>
        <v>4836.5</v>
      </c>
      <c r="N50" s="366">
        <f t="shared" si="21"/>
        <v>4836.5</v>
      </c>
      <c r="O50" s="35" t="s">
        <v>952</v>
      </c>
      <c r="P50" s="372"/>
    </row>
    <row r="51" spans="1:45" ht="112.5" customHeight="1">
      <c r="A51" s="269" t="s">
        <v>638</v>
      </c>
      <c r="B51" s="20" t="s">
        <v>77</v>
      </c>
      <c r="C51" s="35" t="s">
        <v>220</v>
      </c>
      <c r="D51" s="23"/>
      <c r="E51" s="21">
        <v>1</v>
      </c>
      <c r="F51" s="24">
        <v>28814</v>
      </c>
      <c r="G51" s="21" t="s">
        <v>1029</v>
      </c>
      <c r="H51" s="21" t="s">
        <v>344</v>
      </c>
      <c r="I51" s="337">
        <v>44855</v>
      </c>
      <c r="J51" s="36">
        <v>2224</v>
      </c>
      <c r="K51" s="366">
        <f t="shared" ref="K51:K56" si="24">E51*J51</f>
        <v>2224</v>
      </c>
      <c r="L51" s="371">
        <v>0.3</v>
      </c>
      <c r="M51" s="366">
        <f t="shared" si="23"/>
        <v>1556.8000000000002</v>
      </c>
      <c r="N51" s="366">
        <f t="shared" si="21"/>
        <v>1556.8000000000002</v>
      </c>
      <c r="O51" s="35" t="s">
        <v>1030</v>
      </c>
      <c r="P51" s="353"/>
      <c r="Q51" s="353"/>
      <c r="R51" s="353"/>
      <c r="S51" s="353"/>
      <c r="T51" s="353"/>
      <c r="U51" s="353"/>
      <c r="V51" s="353"/>
      <c r="W51" s="353"/>
      <c r="X51" s="353"/>
      <c r="Y51" s="353"/>
      <c r="Z51" s="353"/>
      <c r="AA51" s="353"/>
      <c r="AB51" s="353"/>
      <c r="AC51" s="353"/>
      <c r="AD51" s="353"/>
      <c r="AE51" s="353"/>
      <c r="AF51" s="353"/>
      <c r="AG51" s="353"/>
      <c r="AH51" s="353"/>
      <c r="AI51" s="353"/>
      <c r="AJ51" s="353"/>
      <c r="AK51" s="353"/>
      <c r="AL51" s="353"/>
      <c r="AM51" s="353"/>
      <c r="AN51" s="353"/>
      <c r="AO51" s="353"/>
      <c r="AP51" s="353"/>
      <c r="AQ51" s="353"/>
      <c r="AR51" s="353"/>
      <c r="AS51" s="353"/>
    </row>
    <row r="52" spans="1:45" ht="116.25" customHeight="1">
      <c r="A52" s="269" t="s">
        <v>638</v>
      </c>
      <c r="B52" s="20" t="s">
        <v>77</v>
      </c>
      <c r="C52" s="35" t="s">
        <v>220</v>
      </c>
      <c r="D52" s="23"/>
      <c r="E52" s="21">
        <v>1</v>
      </c>
      <c r="F52" s="24">
        <v>28812</v>
      </c>
      <c r="G52" s="21" t="s">
        <v>1031</v>
      </c>
      <c r="H52" s="21" t="s">
        <v>344</v>
      </c>
      <c r="I52" s="337">
        <v>44855</v>
      </c>
      <c r="J52" s="36">
        <v>2202</v>
      </c>
      <c r="K52" s="366">
        <f t="shared" si="24"/>
        <v>2202</v>
      </c>
      <c r="L52" s="371">
        <v>0.3</v>
      </c>
      <c r="M52" s="366">
        <f t="shared" si="23"/>
        <v>1541.4</v>
      </c>
      <c r="N52" s="366">
        <f t="shared" si="21"/>
        <v>1541.4</v>
      </c>
      <c r="O52" s="21"/>
      <c r="P52" s="353"/>
    </row>
    <row r="53" spans="1:45" ht="116.25" customHeight="1">
      <c r="A53" s="126" t="s">
        <v>127</v>
      </c>
      <c r="B53" s="20" t="s">
        <v>77</v>
      </c>
      <c r="C53" s="21" t="s">
        <v>21</v>
      </c>
      <c r="D53" s="23"/>
      <c r="E53" s="21">
        <v>1</v>
      </c>
      <c r="F53" s="24">
        <v>28732</v>
      </c>
      <c r="G53" s="21" t="s">
        <v>1032</v>
      </c>
      <c r="H53" s="21" t="s">
        <v>145</v>
      </c>
      <c r="I53" s="349">
        <v>44886</v>
      </c>
      <c r="J53" s="36">
        <v>27937.79</v>
      </c>
      <c r="K53" s="29">
        <f t="shared" si="24"/>
        <v>27937.79</v>
      </c>
      <c r="L53" s="370">
        <v>0.3</v>
      </c>
      <c r="M53" s="29">
        <f t="shared" si="23"/>
        <v>19556.453000000001</v>
      </c>
      <c r="N53" s="29">
        <f t="shared" si="21"/>
        <v>19556.453000000001</v>
      </c>
      <c r="O53" s="21" t="s">
        <v>1033</v>
      </c>
      <c r="P53" s="353"/>
    </row>
    <row r="54" spans="1:45" ht="116.25" customHeight="1">
      <c r="A54" s="126" t="s">
        <v>127</v>
      </c>
      <c r="B54" s="20" t="s">
        <v>45</v>
      </c>
      <c r="C54" s="21" t="s">
        <v>55</v>
      </c>
      <c r="D54" s="23"/>
      <c r="E54" s="21">
        <v>1</v>
      </c>
      <c r="F54" s="24">
        <v>28734</v>
      </c>
      <c r="G54" s="21" t="s">
        <v>1034</v>
      </c>
      <c r="H54" s="21" t="s">
        <v>145</v>
      </c>
      <c r="I54" s="349">
        <v>44886</v>
      </c>
      <c r="J54" s="36">
        <v>18983</v>
      </c>
      <c r="K54" s="29">
        <f t="shared" si="24"/>
        <v>18983</v>
      </c>
      <c r="L54" s="370">
        <v>0.3</v>
      </c>
      <c r="M54" s="29">
        <f t="shared" si="23"/>
        <v>13288.1</v>
      </c>
      <c r="N54" s="29">
        <f t="shared" si="21"/>
        <v>13288.1</v>
      </c>
      <c r="O54" s="21" t="s">
        <v>1035</v>
      </c>
      <c r="P54" s="372"/>
    </row>
    <row r="55" spans="1:45" ht="116.25" customHeight="1">
      <c r="A55" s="126" t="s">
        <v>127</v>
      </c>
      <c r="B55" s="20" t="s">
        <v>45</v>
      </c>
      <c r="C55" s="21" t="s">
        <v>55</v>
      </c>
      <c r="D55" s="23"/>
      <c r="E55" s="21">
        <v>1</v>
      </c>
      <c r="F55" s="24">
        <v>28550</v>
      </c>
      <c r="G55" s="21" t="s">
        <v>1036</v>
      </c>
      <c r="H55" s="21" t="s">
        <v>145</v>
      </c>
      <c r="I55" s="349">
        <v>44794</v>
      </c>
      <c r="J55" s="36">
        <v>14578</v>
      </c>
      <c r="K55" s="29">
        <f t="shared" si="24"/>
        <v>14578</v>
      </c>
      <c r="L55" s="370">
        <v>0.3</v>
      </c>
      <c r="M55" s="29">
        <f t="shared" si="23"/>
        <v>10204.6</v>
      </c>
      <c r="N55" s="29">
        <f t="shared" si="21"/>
        <v>10204.6</v>
      </c>
      <c r="O55" s="22" t="s">
        <v>138</v>
      </c>
      <c r="P55" s="126" t="s">
        <v>127</v>
      </c>
      <c r="Q55" s="20" t="s">
        <v>45</v>
      </c>
      <c r="R55" s="21" t="s">
        <v>55</v>
      </c>
      <c r="S55" s="22" t="s">
        <v>1037</v>
      </c>
      <c r="T55" s="23"/>
      <c r="U55" s="21">
        <v>1</v>
      </c>
      <c r="V55" s="24">
        <v>28550</v>
      </c>
      <c r="W55" s="21" t="s">
        <v>1036</v>
      </c>
      <c r="X55" s="21" t="s">
        <v>145</v>
      </c>
      <c r="Y55" s="349">
        <v>44794</v>
      </c>
      <c r="Z55" s="36">
        <v>14578</v>
      </c>
      <c r="AA55" s="29">
        <f>U55*Z55</f>
        <v>14578</v>
      </c>
      <c r="AB55" s="370">
        <v>0.3</v>
      </c>
      <c r="AC55" s="29">
        <f>AA55-(AA55*AB55)</f>
        <v>10204.6</v>
      </c>
      <c r="AD55" s="29">
        <f>Z55-(Z55*AB55)</f>
        <v>10204.6</v>
      </c>
      <c r="AE55" s="22" t="s">
        <v>138</v>
      </c>
    </row>
    <row r="56" spans="1:45" ht="116.25" customHeight="1">
      <c r="A56" s="269" t="s">
        <v>1038</v>
      </c>
      <c r="B56" s="20"/>
      <c r="C56" s="21" t="s">
        <v>1039</v>
      </c>
      <c r="D56" s="23"/>
      <c r="E56" s="21">
        <v>2</v>
      </c>
      <c r="F56" s="24">
        <v>28875</v>
      </c>
      <c r="G56" s="21" t="s">
        <v>1040</v>
      </c>
      <c r="H56" s="21" t="s">
        <v>481</v>
      </c>
      <c r="I56" s="349">
        <v>44614</v>
      </c>
      <c r="J56" s="36">
        <v>8110</v>
      </c>
      <c r="K56" s="366">
        <f t="shared" si="24"/>
        <v>16220</v>
      </c>
      <c r="L56" s="373">
        <v>0.2</v>
      </c>
      <c r="M56" s="366">
        <f t="shared" si="23"/>
        <v>12976</v>
      </c>
      <c r="N56" s="366">
        <f t="shared" si="21"/>
        <v>6488</v>
      </c>
      <c r="O56" s="21" t="s">
        <v>1041</v>
      </c>
      <c r="P56" s="374" t="s">
        <v>1042</v>
      </c>
    </row>
    <row r="57" spans="1:45" ht="116.25" customHeight="1">
      <c r="A57" s="247" t="s">
        <v>509</v>
      </c>
      <c r="B57" s="20" t="s">
        <v>77</v>
      </c>
      <c r="C57" s="35" t="s">
        <v>220</v>
      </c>
      <c r="D57" s="23"/>
      <c r="E57" s="21">
        <v>1</v>
      </c>
      <c r="F57" s="24">
        <v>27821</v>
      </c>
      <c r="G57" s="21" t="s">
        <v>1043</v>
      </c>
      <c r="H57" s="21" t="s">
        <v>344</v>
      </c>
      <c r="I57" s="337">
        <v>44824</v>
      </c>
      <c r="J57" s="36">
        <v>4541</v>
      </c>
      <c r="K57" s="366">
        <f>J57*E57</f>
        <v>4541</v>
      </c>
      <c r="L57" s="371">
        <v>0.3</v>
      </c>
      <c r="M57" s="366">
        <f t="shared" si="23"/>
        <v>3178.7</v>
      </c>
      <c r="N57" s="366">
        <f t="shared" si="21"/>
        <v>3178.7</v>
      </c>
      <c r="O57" s="253"/>
      <c r="P57" s="374"/>
    </row>
    <row r="58" spans="1:45" ht="116.25" customHeight="1">
      <c r="A58" s="82" t="s">
        <v>54</v>
      </c>
      <c r="B58" s="20" t="s">
        <v>36</v>
      </c>
      <c r="C58" s="21" t="s">
        <v>55</v>
      </c>
      <c r="D58" s="23"/>
      <c r="E58" s="21">
        <v>1</v>
      </c>
      <c r="F58" s="24">
        <v>28873</v>
      </c>
      <c r="G58" s="35" t="s">
        <v>1044</v>
      </c>
      <c r="H58" s="21" t="s">
        <v>481</v>
      </c>
      <c r="I58" s="349">
        <v>44887</v>
      </c>
      <c r="J58" s="36">
        <v>11771</v>
      </c>
      <c r="K58" s="29">
        <f>E58*J58</f>
        <v>11771</v>
      </c>
      <c r="L58" s="370">
        <v>0</v>
      </c>
      <c r="M58" s="29">
        <f t="shared" si="23"/>
        <v>11771</v>
      </c>
      <c r="N58" s="29">
        <f t="shared" si="21"/>
        <v>11771</v>
      </c>
      <c r="O58" s="253"/>
      <c r="P58" s="374"/>
    </row>
    <row r="59" spans="1:45" ht="116.25" customHeight="1">
      <c r="A59" s="19" t="s">
        <v>1045</v>
      </c>
      <c r="B59" s="20" t="s">
        <v>77</v>
      </c>
      <c r="C59" s="21" t="s">
        <v>55</v>
      </c>
      <c r="D59" s="21" t="s">
        <v>1046</v>
      </c>
      <c r="E59" s="21">
        <v>1</v>
      </c>
      <c r="F59" s="24">
        <v>29424</v>
      </c>
      <c r="G59" s="21" t="s">
        <v>1047</v>
      </c>
      <c r="H59" s="21" t="s">
        <v>1009</v>
      </c>
      <c r="I59" s="35" t="s">
        <v>987</v>
      </c>
      <c r="J59" s="26">
        <v>11015</v>
      </c>
      <c r="K59" s="26">
        <v>11015</v>
      </c>
      <c r="L59" s="370">
        <v>0</v>
      </c>
      <c r="M59" s="26">
        <v>11015</v>
      </c>
      <c r="N59" s="26">
        <v>11015</v>
      </c>
      <c r="O59" s="35"/>
      <c r="P59" s="374"/>
    </row>
    <row r="60" spans="1:45" ht="116.25" customHeight="1">
      <c r="A60" s="19" t="s">
        <v>19</v>
      </c>
      <c r="B60" s="20" t="s">
        <v>77</v>
      </c>
      <c r="C60" s="21" t="s">
        <v>21</v>
      </c>
      <c r="D60" s="23"/>
      <c r="E60" s="21">
        <v>1</v>
      </c>
      <c r="F60" s="24" t="s">
        <v>1048</v>
      </c>
      <c r="G60" s="21" t="s">
        <v>1049</v>
      </c>
      <c r="H60" s="21" t="s">
        <v>418</v>
      </c>
      <c r="I60" s="375">
        <v>44856</v>
      </c>
      <c r="J60" s="26">
        <v>36711</v>
      </c>
      <c r="K60" s="26">
        <f>E60*J60</f>
        <v>36711</v>
      </c>
      <c r="L60" s="370">
        <v>0</v>
      </c>
      <c r="M60" s="376">
        <f>K60-(K60*L60)</f>
        <v>36711</v>
      </c>
      <c r="N60" s="376">
        <f>J60-(J60*L60)</f>
        <v>36711</v>
      </c>
      <c r="O60" s="253"/>
      <c r="P60" s="374"/>
    </row>
    <row r="61" spans="1:45" ht="116.25" customHeight="1">
      <c r="A61" s="19" t="s">
        <v>19</v>
      </c>
      <c r="B61" s="20" t="s">
        <v>36</v>
      </c>
      <c r="C61" s="21" t="s">
        <v>21</v>
      </c>
      <c r="D61" s="21"/>
      <c r="E61" s="21">
        <v>1</v>
      </c>
      <c r="F61" s="24">
        <v>29352</v>
      </c>
      <c r="G61" s="35" t="s">
        <v>1050</v>
      </c>
      <c r="H61" s="21" t="s">
        <v>32</v>
      </c>
      <c r="I61" s="349">
        <v>44980</v>
      </c>
      <c r="J61" s="36">
        <v>39886.28</v>
      </c>
      <c r="K61" s="26">
        <v>39886.28</v>
      </c>
      <c r="L61" s="370">
        <v>0</v>
      </c>
      <c r="M61" s="26" t="s">
        <v>1051</v>
      </c>
      <c r="N61" s="26" t="s">
        <v>1051</v>
      </c>
      <c r="O61" s="253"/>
      <c r="P61" s="374"/>
    </row>
    <row r="62" spans="1:45" ht="116.25" customHeight="1">
      <c r="A62" s="19" t="s">
        <v>19</v>
      </c>
      <c r="B62" s="20" t="s">
        <v>45</v>
      </c>
      <c r="C62" s="21" t="s">
        <v>979</v>
      </c>
      <c r="D62" s="23"/>
      <c r="E62" s="21">
        <v>1</v>
      </c>
      <c r="F62" s="24" t="s">
        <v>1052</v>
      </c>
      <c r="G62" s="21" t="s">
        <v>1053</v>
      </c>
      <c r="H62" s="21" t="s">
        <v>1054</v>
      </c>
      <c r="I62" s="349">
        <v>44614</v>
      </c>
      <c r="J62" s="29">
        <v>55274</v>
      </c>
      <c r="K62" s="29">
        <f t="shared" ref="K62:K63" si="25">E62*J62</f>
        <v>55274</v>
      </c>
      <c r="L62" s="370">
        <v>0.15</v>
      </c>
      <c r="M62" s="29">
        <f t="shared" ref="M62:M65" si="26">K62-(K62*L62)</f>
        <v>46982.9</v>
      </c>
      <c r="N62" s="29">
        <f t="shared" ref="N62:N65" si="27">J62-(J62*L62)</f>
        <v>46982.9</v>
      </c>
      <c r="O62" s="253" t="s">
        <v>1055</v>
      </c>
      <c r="P62" s="374"/>
    </row>
    <row r="63" spans="1:45" ht="116.25" customHeight="1">
      <c r="A63" s="19" t="s">
        <v>19</v>
      </c>
      <c r="B63" s="20" t="s">
        <v>36</v>
      </c>
      <c r="C63" s="21" t="s">
        <v>979</v>
      </c>
      <c r="D63" s="23"/>
      <c r="E63" s="21">
        <v>1</v>
      </c>
      <c r="F63" s="24" t="s">
        <v>1056</v>
      </c>
      <c r="G63" s="21" t="s">
        <v>1057</v>
      </c>
      <c r="H63" s="21" t="s">
        <v>1058</v>
      </c>
      <c r="I63" s="377">
        <v>44886</v>
      </c>
      <c r="J63" s="29">
        <v>56211</v>
      </c>
      <c r="K63" s="29">
        <f t="shared" si="25"/>
        <v>56211</v>
      </c>
      <c r="L63" s="370">
        <v>0.4</v>
      </c>
      <c r="M63" s="29">
        <f t="shared" si="26"/>
        <v>33726.6</v>
      </c>
      <c r="N63" s="29">
        <f t="shared" si="27"/>
        <v>33726.6</v>
      </c>
      <c r="O63" s="21"/>
      <c r="P63" s="374"/>
    </row>
    <row r="64" spans="1:45" ht="116.25" customHeight="1">
      <c r="A64" s="269" t="s">
        <v>996</v>
      </c>
      <c r="B64" s="20" t="s">
        <v>36</v>
      </c>
      <c r="C64" s="21" t="s">
        <v>234</v>
      </c>
      <c r="D64" s="23"/>
      <c r="E64" s="128">
        <v>2</v>
      </c>
      <c r="F64" s="129">
        <v>28773</v>
      </c>
      <c r="G64" s="22" t="s">
        <v>1059</v>
      </c>
      <c r="H64" s="22" t="s">
        <v>449</v>
      </c>
      <c r="I64" s="337">
        <v>44886</v>
      </c>
      <c r="J64" s="26">
        <v>8426</v>
      </c>
      <c r="K64" s="366">
        <f t="shared" ref="K64:K65" si="28">J64*E64</f>
        <v>16852</v>
      </c>
      <c r="L64" s="371">
        <v>0.4</v>
      </c>
      <c r="M64" s="378">
        <f t="shared" si="26"/>
        <v>10111.200000000001</v>
      </c>
      <c r="N64" s="366">
        <f t="shared" si="27"/>
        <v>5055.6000000000004</v>
      </c>
      <c r="O64" s="269" t="s">
        <v>996</v>
      </c>
      <c r="P64" s="20" t="s">
        <v>36</v>
      </c>
      <c r="Q64" s="21" t="s">
        <v>234</v>
      </c>
      <c r="R64" s="22" t="s">
        <v>448</v>
      </c>
      <c r="S64" s="23"/>
      <c r="T64" s="128">
        <v>2</v>
      </c>
      <c r="U64" s="129">
        <v>28773</v>
      </c>
      <c r="V64" s="22" t="s">
        <v>1059</v>
      </c>
      <c r="W64" s="22" t="s">
        <v>449</v>
      </c>
      <c r="X64" s="337">
        <v>44886</v>
      </c>
      <c r="Y64" s="26">
        <v>8426</v>
      </c>
      <c r="Z64" s="366">
        <f>Y64*T64</f>
        <v>16852</v>
      </c>
      <c r="AA64" s="371">
        <v>0.4</v>
      </c>
      <c r="AB64" s="378">
        <f>Z64-(Z64*AA64)</f>
        <v>10111.200000000001</v>
      </c>
      <c r="AC64" s="366">
        <f>Y64-(Y64*AA64)</f>
        <v>5055.6000000000004</v>
      </c>
    </row>
    <row r="65" spans="1:45" ht="116.25" customHeight="1">
      <c r="A65" s="269" t="s">
        <v>996</v>
      </c>
      <c r="B65" s="20" t="s">
        <v>77</v>
      </c>
      <c r="C65" s="21" t="s">
        <v>420</v>
      </c>
      <c r="D65" s="23"/>
      <c r="E65" s="21">
        <v>2</v>
      </c>
      <c r="F65" s="24">
        <v>29056</v>
      </c>
      <c r="G65" s="21" t="s">
        <v>1060</v>
      </c>
      <c r="H65" s="21" t="s">
        <v>32</v>
      </c>
      <c r="I65" s="375">
        <v>44887</v>
      </c>
      <c r="J65" s="36">
        <v>11356</v>
      </c>
      <c r="K65" s="376">
        <f t="shared" si="28"/>
        <v>22712</v>
      </c>
      <c r="L65" s="379">
        <v>0</v>
      </c>
      <c r="M65" s="376">
        <f t="shared" si="26"/>
        <v>22712</v>
      </c>
      <c r="N65" s="376">
        <f t="shared" si="27"/>
        <v>11356</v>
      </c>
      <c r="O65" s="21"/>
      <c r="P65" s="374"/>
    </row>
    <row r="66" spans="1:45" ht="116.25" customHeight="1">
      <c r="A66" s="269" t="s">
        <v>383</v>
      </c>
      <c r="B66" s="20" t="s">
        <v>77</v>
      </c>
      <c r="C66" s="150" t="s">
        <v>234</v>
      </c>
      <c r="D66" s="151"/>
      <c r="E66" s="150">
        <v>2</v>
      </c>
      <c r="F66" s="152">
        <v>29344</v>
      </c>
      <c r="G66" s="150" t="s">
        <v>1061</v>
      </c>
      <c r="H66" s="150" t="s">
        <v>32</v>
      </c>
      <c r="I66" s="380"/>
      <c r="J66" s="155">
        <v>8751</v>
      </c>
      <c r="K66" s="155">
        <v>17502</v>
      </c>
      <c r="L66" s="381">
        <v>0.15</v>
      </c>
      <c r="M66" s="155">
        <v>14001.6</v>
      </c>
      <c r="N66" s="155">
        <v>7000.8</v>
      </c>
      <c r="O66" s="21"/>
      <c r="P66" s="374"/>
    </row>
    <row r="67" spans="1:45" ht="116.25" customHeight="1">
      <c r="A67" s="269" t="s">
        <v>996</v>
      </c>
      <c r="B67" s="20" t="s">
        <v>1062</v>
      </c>
      <c r="C67" s="21" t="s">
        <v>234</v>
      </c>
      <c r="D67" s="23"/>
      <c r="E67" s="21">
        <v>2</v>
      </c>
      <c r="F67" s="24">
        <v>29411</v>
      </c>
      <c r="G67" s="21" t="s">
        <v>1063</v>
      </c>
      <c r="H67" s="21" t="s">
        <v>481</v>
      </c>
      <c r="I67" s="349">
        <v>45001</v>
      </c>
      <c r="J67" s="36" t="s">
        <v>1064</v>
      </c>
      <c r="K67" s="36" t="s">
        <v>1065</v>
      </c>
      <c r="L67" s="373"/>
      <c r="M67" s="366" t="e">
        <f>K67-(K67*L67)</f>
        <v>#VALUE!</v>
      </c>
      <c r="N67" s="366" t="e">
        <f>J67-(J67*L67)</f>
        <v>#VALUE!</v>
      </c>
      <c r="O67" s="21" t="s">
        <v>138</v>
      </c>
      <c r="P67" s="374"/>
    </row>
    <row r="68" spans="1:45" ht="112.5" customHeight="1">
      <c r="A68" s="204" t="s">
        <v>372</v>
      </c>
      <c r="B68" s="221" t="s">
        <v>1066</v>
      </c>
      <c r="C68" s="205" t="s">
        <v>52</v>
      </c>
      <c r="D68" s="340"/>
      <c r="E68" s="151"/>
      <c r="F68" s="205">
        <v>2</v>
      </c>
      <c r="G68" s="206"/>
      <c r="H68" s="208">
        <v>28941</v>
      </c>
      <c r="I68" s="221" t="s">
        <v>1067</v>
      </c>
      <c r="J68" s="205" t="s">
        <v>32</v>
      </c>
      <c r="K68" s="346">
        <v>45261</v>
      </c>
      <c r="L68" s="382">
        <v>8944.52</v>
      </c>
      <c r="M68" s="211">
        <f>L68*F68</f>
        <v>17889.04</v>
      </c>
      <c r="N68" s="347">
        <v>0</v>
      </c>
      <c r="O68" s="211">
        <f>M68-(M68*N68)</f>
        <v>17889.04</v>
      </c>
      <c r="P68" s="211">
        <f>O68/F68</f>
        <v>8944.52</v>
      </c>
      <c r="Q68" s="340"/>
      <c r="R68" s="343"/>
      <c r="S68" s="343"/>
      <c r="T68" s="343"/>
      <c r="U68" s="343"/>
      <c r="V68" s="343"/>
      <c r="W68" s="343"/>
      <c r="X68" s="343"/>
      <c r="Y68" s="343"/>
      <c r="Z68" s="343"/>
      <c r="AA68" s="343"/>
      <c r="AB68" s="343"/>
      <c r="AC68" s="343"/>
      <c r="AD68" s="343"/>
      <c r="AE68" s="343"/>
      <c r="AF68" s="343"/>
      <c r="AG68" s="343"/>
      <c r="AH68" s="343"/>
      <c r="AI68" s="343"/>
      <c r="AJ68" s="343"/>
      <c r="AK68" s="343"/>
      <c r="AL68" s="343"/>
      <c r="AM68" s="343"/>
      <c r="AN68" s="343"/>
      <c r="AO68" s="343"/>
      <c r="AP68" s="343"/>
      <c r="AQ68" s="343"/>
      <c r="AR68" s="343"/>
      <c r="AS68" s="343"/>
    </row>
    <row r="69" spans="1:45" ht="116.25" customHeight="1">
      <c r="A69" s="250" t="s">
        <v>555</v>
      </c>
      <c r="B69" s="20" t="s">
        <v>1062</v>
      </c>
      <c r="C69" s="21" t="s">
        <v>677</v>
      </c>
      <c r="D69" s="23"/>
      <c r="E69" s="21">
        <v>2</v>
      </c>
      <c r="F69" s="24">
        <v>29414</v>
      </c>
      <c r="G69" s="21" t="s">
        <v>1068</v>
      </c>
      <c r="H69" s="21" t="s">
        <v>32</v>
      </c>
      <c r="I69" s="337">
        <v>45001</v>
      </c>
      <c r="J69" s="36" t="s">
        <v>1069</v>
      </c>
      <c r="K69" s="36"/>
      <c r="L69" s="371"/>
      <c r="M69" s="366"/>
      <c r="N69" s="366"/>
      <c r="O69" s="21"/>
      <c r="P69" s="372"/>
    </row>
    <row r="70" spans="1:45" ht="116.25" customHeight="1">
      <c r="A70" s="250" t="s">
        <v>555</v>
      </c>
      <c r="B70" s="20" t="s">
        <v>45</v>
      </c>
      <c r="C70" s="21" t="s">
        <v>234</v>
      </c>
      <c r="D70" s="23"/>
      <c r="E70" s="21">
        <v>1</v>
      </c>
      <c r="F70" s="24">
        <v>28939</v>
      </c>
      <c r="G70" s="21" t="s">
        <v>1070</v>
      </c>
      <c r="H70" s="21" t="s">
        <v>481</v>
      </c>
      <c r="I70" s="337">
        <v>44614</v>
      </c>
      <c r="J70" s="36">
        <v>5672</v>
      </c>
      <c r="K70" s="366">
        <f t="shared" ref="K70:K72" si="29">E70*J70</f>
        <v>5672</v>
      </c>
      <c r="L70" s="371">
        <v>0.15</v>
      </c>
      <c r="M70" s="366">
        <f t="shared" ref="M70:M72" si="30">K70-(K70*L70)</f>
        <v>4821.2</v>
      </c>
      <c r="N70" s="366">
        <f t="shared" ref="N70:N72" si="31">J70-(J70*L70)</f>
        <v>4821.2</v>
      </c>
      <c r="O70" s="21" t="s">
        <v>1071</v>
      </c>
      <c r="P70" s="372"/>
    </row>
    <row r="71" spans="1:45" ht="116.25" customHeight="1">
      <c r="A71" s="137" t="s">
        <v>203</v>
      </c>
      <c r="B71" s="20" t="s">
        <v>1062</v>
      </c>
      <c r="C71" s="21" t="s">
        <v>220</v>
      </c>
      <c r="D71" s="23"/>
      <c r="E71" s="21">
        <v>2</v>
      </c>
      <c r="F71" s="24">
        <v>27654</v>
      </c>
      <c r="G71" s="21" t="s">
        <v>1072</v>
      </c>
      <c r="H71" s="21" t="s">
        <v>231</v>
      </c>
      <c r="I71" s="349">
        <v>44762</v>
      </c>
      <c r="J71" s="36">
        <v>2674</v>
      </c>
      <c r="K71" s="366">
        <f t="shared" si="29"/>
        <v>5348</v>
      </c>
      <c r="L71" s="371">
        <v>0.5</v>
      </c>
      <c r="M71" s="366">
        <f t="shared" si="30"/>
        <v>2674</v>
      </c>
      <c r="N71" s="366">
        <f t="shared" si="31"/>
        <v>1337</v>
      </c>
      <c r="O71" s="35"/>
      <c r="P71" s="383"/>
      <c r="Q71" s="384"/>
      <c r="R71" s="39"/>
      <c r="S71" s="334"/>
      <c r="T71" s="338"/>
      <c r="U71" s="39"/>
      <c r="V71" s="385"/>
      <c r="W71" s="39"/>
      <c r="X71" s="39"/>
      <c r="Y71" s="386"/>
      <c r="Z71" s="387"/>
      <c r="AA71" s="388"/>
      <c r="AB71" s="389"/>
      <c r="AC71" s="388"/>
      <c r="AD71" s="388"/>
      <c r="AE71" s="39"/>
    </row>
    <row r="72" spans="1:45" ht="116.25" customHeight="1">
      <c r="A72" s="137" t="s">
        <v>203</v>
      </c>
      <c r="B72" s="20" t="s">
        <v>45</v>
      </c>
      <c r="C72" s="21" t="s">
        <v>220</v>
      </c>
      <c r="D72" s="23"/>
      <c r="E72" s="21">
        <v>8</v>
      </c>
      <c r="F72" s="24">
        <v>28420</v>
      </c>
      <c r="G72" s="21" t="s">
        <v>1073</v>
      </c>
      <c r="H72" s="21" t="s">
        <v>145</v>
      </c>
      <c r="I72" s="333">
        <v>44702</v>
      </c>
      <c r="J72" s="36">
        <v>3670.59</v>
      </c>
      <c r="K72" s="29">
        <f t="shared" si="29"/>
        <v>29364.720000000001</v>
      </c>
      <c r="L72" s="370">
        <v>0.3</v>
      </c>
      <c r="M72" s="29">
        <f t="shared" si="30"/>
        <v>20555.304000000004</v>
      </c>
      <c r="N72" s="29">
        <f t="shared" si="31"/>
        <v>2569.4130000000005</v>
      </c>
      <c r="O72" s="21"/>
      <c r="P72" s="137" t="s">
        <v>203</v>
      </c>
      <c r="Q72" s="20" t="s">
        <v>45</v>
      </c>
      <c r="R72" s="21" t="s">
        <v>220</v>
      </c>
      <c r="S72" s="22" t="s">
        <v>1074</v>
      </c>
      <c r="T72" s="23"/>
      <c r="U72" s="21">
        <v>8</v>
      </c>
      <c r="V72" s="24">
        <v>28420</v>
      </c>
      <c r="W72" s="21" t="s">
        <v>1073</v>
      </c>
      <c r="X72" s="21" t="s">
        <v>145</v>
      </c>
      <c r="Y72" s="333">
        <v>44702</v>
      </c>
      <c r="Z72" s="36">
        <v>3670.59</v>
      </c>
      <c r="AA72" s="29">
        <f>U72*Z72</f>
        <v>29364.720000000001</v>
      </c>
      <c r="AB72" s="370">
        <v>0.3</v>
      </c>
      <c r="AC72" s="29">
        <f>AA72-(AA72*AB72)</f>
        <v>20555.304000000004</v>
      </c>
      <c r="AD72" s="29">
        <f>Z72-(Z72*AB72)</f>
        <v>2569.4130000000005</v>
      </c>
      <c r="AE72" s="21"/>
    </row>
    <row r="73" spans="1:45" ht="116.25" customHeight="1">
      <c r="A73" s="137" t="s">
        <v>203</v>
      </c>
      <c r="B73" s="20" t="s">
        <v>1075</v>
      </c>
      <c r="C73" s="21" t="s">
        <v>1076</v>
      </c>
      <c r="D73" s="143"/>
      <c r="E73" s="142">
        <v>6</v>
      </c>
      <c r="F73" s="390">
        <v>23765</v>
      </c>
      <c r="G73" s="142" t="s">
        <v>1077</v>
      </c>
      <c r="H73" s="142" t="s">
        <v>1078</v>
      </c>
      <c r="I73" s="337">
        <v>45190</v>
      </c>
      <c r="J73" s="146">
        <v>1316</v>
      </c>
      <c r="K73" s="146">
        <v>7896</v>
      </c>
      <c r="L73" s="142" t="s">
        <v>1079</v>
      </c>
      <c r="M73" s="391">
        <v>3300.52</v>
      </c>
      <c r="N73" s="146">
        <v>550</v>
      </c>
      <c r="O73" s="142" t="s">
        <v>1080</v>
      </c>
      <c r="P73" s="372"/>
    </row>
    <row r="74" spans="1:45" ht="116.25" customHeight="1">
      <c r="A74" s="137" t="s">
        <v>203</v>
      </c>
      <c r="B74" s="20" t="s">
        <v>36</v>
      </c>
      <c r="C74" s="21" t="s">
        <v>220</v>
      </c>
      <c r="D74" s="23"/>
      <c r="E74" s="21">
        <v>8</v>
      </c>
      <c r="F74" s="24">
        <v>28183</v>
      </c>
      <c r="G74" s="21" t="s">
        <v>1081</v>
      </c>
      <c r="H74" s="21" t="s">
        <v>231</v>
      </c>
      <c r="I74" s="375">
        <v>44582</v>
      </c>
      <c r="J74" s="36">
        <v>3003</v>
      </c>
      <c r="K74" s="366">
        <f t="shared" ref="K74:K77" si="32">E74*J74</f>
        <v>24024</v>
      </c>
      <c r="L74" s="371">
        <v>0.3</v>
      </c>
      <c r="M74" s="366">
        <f t="shared" ref="M74:M77" si="33">K74-(K74*L74)</f>
        <v>16816.8</v>
      </c>
      <c r="N74" s="366">
        <f t="shared" ref="N74:N77" si="34">J74-(J74*L74)</f>
        <v>2102.1</v>
      </c>
      <c r="O74" s="35"/>
      <c r="P74" s="372"/>
    </row>
    <row r="75" spans="1:45" ht="116.25" customHeight="1">
      <c r="A75" s="137" t="s">
        <v>203</v>
      </c>
      <c r="B75" s="20" t="s">
        <v>77</v>
      </c>
      <c r="C75" s="21" t="s">
        <v>1082</v>
      </c>
      <c r="D75" s="23"/>
      <c r="E75" s="21">
        <v>8</v>
      </c>
      <c r="F75" s="24">
        <v>28414</v>
      </c>
      <c r="G75" s="21" t="s">
        <v>1083</v>
      </c>
      <c r="H75" s="21" t="s">
        <v>231</v>
      </c>
      <c r="I75" s="333">
        <v>44702</v>
      </c>
      <c r="J75" s="36">
        <v>2411</v>
      </c>
      <c r="K75" s="29">
        <f t="shared" si="32"/>
        <v>19288</v>
      </c>
      <c r="L75" s="392">
        <v>0</v>
      </c>
      <c r="M75" s="29">
        <f t="shared" si="33"/>
        <v>19288</v>
      </c>
      <c r="N75" s="29">
        <f t="shared" si="34"/>
        <v>2411</v>
      </c>
      <c r="O75" s="21" t="s">
        <v>1084</v>
      </c>
      <c r="P75" s="374" t="s">
        <v>1085</v>
      </c>
    </row>
    <row r="76" spans="1:45" ht="116.25" customHeight="1">
      <c r="A76" s="137" t="s">
        <v>203</v>
      </c>
      <c r="B76" s="20" t="s">
        <v>45</v>
      </c>
      <c r="C76" s="21" t="s">
        <v>1082</v>
      </c>
      <c r="D76" s="23"/>
      <c r="E76" s="21">
        <v>6</v>
      </c>
      <c r="F76" s="24">
        <v>27939</v>
      </c>
      <c r="G76" s="21" t="s">
        <v>1086</v>
      </c>
      <c r="H76" s="21" t="s">
        <v>145</v>
      </c>
      <c r="I76" s="349">
        <v>44854</v>
      </c>
      <c r="J76" s="36">
        <v>4138</v>
      </c>
      <c r="K76" s="29">
        <f t="shared" si="32"/>
        <v>24828</v>
      </c>
      <c r="L76" s="370">
        <v>0.3</v>
      </c>
      <c r="M76" s="29">
        <f t="shared" si="33"/>
        <v>17379.599999999999</v>
      </c>
      <c r="N76" s="29">
        <f t="shared" si="34"/>
        <v>2896.6000000000004</v>
      </c>
      <c r="O76" s="22" t="s">
        <v>1087</v>
      </c>
      <c r="P76" s="374" t="s">
        <v>1042</v>
      </c>
      <c r="Q76" s="353"/>
      <c r="R76" s="353"/>
      <c r="S76" s="353"/>
      <c r="T76" s="353"/>
      <c r="U76" s="353"/>
      <c r="V76" s="353"/>
      <c r="W76" s="353"/>
      <c r="X76" s="353"/>
      <c r="Y76" s="353"/>
      <c r="Z76" s="353"/>
      <c r="AA76" s="353"/>
      <c r="AB76" s="353"/>
      <c r="AC76" s="353"/>
      <c r="AD76" s="353"/>
      <c r="AE76" s="353"/>
      <c r="AF76" s="353"/>
      <c r="AG76" s="353"/>
      <c r="AH76" s="353"/>
      <c r="AI76" s="353"/>
      <c r="AJ76" s="353"/>
      <c r="AK76" s="353"/>
      <c r="AL76" s="353"/>
      <c r="AM76" s="353"/>
      <c r="AN76" s="353"/>
      <c r="AO76" s="353"/>
      <c r="AP76" s="353"/>
      <c r="AQ76" s="353"/>
      <c r="AR76" s="353"/>
      <c r="AS76" s="353"/>
    </row>
    <row r="77" spans="1:45" ht="112.5" customHeight="1">
      <c r="A77" s="137" t="s">
        <v>203</v>
      </c>
      <c r="B77" s="20" t="s">
        <v>45</v>
      </c>
      <c r="C77" s="21" t="s">
        <v>1082</v>
      </c>
      <c r="D77" s="23"/>
      <c r="E77" s="21">
        <v>6</v>
      </c>
      <c r="F77" s="24">
        <v>28416</v>
      </c>
      <c r="G77" s="21" t="s">
        <v>1088</v>
      </c>
      <c r="H77" s="21" t="s">
        <v>231</v>
      </c>
      <c r="I77" s="333">
        <v>44702</v>
      </c>
      <c r="J77" s="36">
        <v>2658</v>
      </c>
      <c r="K77" s="29">
        <f t="shared" si="32"/>
        <v>15948</v>
      </c>
      <c r="L77" s="370">
        <v>0.3</v>
      </c>
      <c r="M77" s="29">
        <f t="shared" si="33"/>
        <v>11163.6</v>
      </c>
      <c r="N77" s="29">
        <f t="shared" si="34"/>
        <v>1860.6</v>
      </c>
      <c r="O77" s="21" t="s">
        <v>1089</v>
      </c>
      <c r="P77" s="374" t="s">
        <v>1042</v>
      </c>
      <c r="Q77" s="353"/>
      <c r="R77" s="353"/>
      <c r="S77" s="353"/>
      <c r="T77" s="353"/>
      <c r="U77" s="353"/>
      <c r="V77" s="353"/>
      <c r="W77" s="353"/>
      <c r="X77" s="353"/>
      <c r="Y77" s="353"/>
      <c r="Z77" s="353"/>
      <c r="AA77" s="353"/>
      <c r="AB77" s="353"/>
      <c r="AC77" s="353"/>
      <c r="AD77" s="353"/>
      <c r="AE77" s="353"/>
      <c r="AF77" s="353"/>
      <c r="AG77" s="353"/>
      <c r="AH77" s="353"/>
      <c r="AI77" s="353"/>
      <c r="AJ77" s="353"/>
      <c r="AK77" s="353"/>
      <c r="AL77" s="353"/>
      <c r="AM77" s="353"/>
      <c r="AN77" s="353"/>
      <c r="AO77" s="353"/>
      <c r="AP77" s="353"/>
      <c r="AQ77" s="353"/>
      <c r="AR77" s="353"/>
      <c r="AS77" s="353"/>
    </row>
    <row r="78" spans="1:45" ht="116.25" customHeight="1">
      <c r="A78" s="247" t="s">
        <v>756</v>
      </c>
      <c r="B78" s="393" t="s">
        <v>36</v>
      </c>
      <c r="C78" s="394"/>
      <c r="D78" s="395"/>
      <c r="E78" s="394"/>
      <c r="F78" s="396">
        <v>28452</v>
      </c>
      <c r="G78" s="394" t="s">
        <v>1090</v>
      </c>
      <c r="H78" s="394" t="s">
        <v>344</v>
      </c>
      <c r="I78" s="394"/>
      <c r="J78" s="397">
        <v>6310</v>
      </c>
      <c r="K78" s="398"/>
      <c r="L78" s="399">
        <v>0</v>
      </c>
      <c r="M78" s="398"/>
      <c r="N78" s="398"/>
      <c r="O78" s="394" t="s">
        <v>1091</v>
      </c>
      <c r="P78" s="374" t="s">
        <v>1085</v>
      </c>
      <c r="Q78" s="353"/>
      <c r="R78" s="353"/>
      <c r="S78" s="353"/>
      <c r="T78" s="353"/>
      <c r="U78" s="353"/>
      <c r="V78" s="353"/>
      <c r="W78" s="353"/>
      <c r="X78" s="353"/>
      <c r="Y78" s="353"/>
      <c r="Z78" s="353"/>
      <c r="AA78" s="353"/>
      <c r="AB78" s="353"/>
      <c r="AC78" s="353"/>
      <c r="AD78" s="353"/>
      <c r="AE78" s="353"/>
      <c r="AF78" s="353"/>
      <c r="AG78" s="353"/>
      <c r="AH78" s="353"/>
      <c r="AI78" s="353"/>
    </row>
    <row r="79" spans="1:45" ht="116.25" customHeight="1">
      <c r="A79" s="126" t="s">
        <v>127</v>
      </c>
      <c r="B79" s="20" t="s">
        <v>36</v>
      </c>
      <c r="C79" s="21" t="s">
        <v>55</v>
      </c>
      <c r="D79" s="23"/>
      <c r="E79" s="21">
        <v>1</v>
      </c>
      <c r="F79" s="24">
        <v>29094</v>
      </c>
      <c r="G79" s="21" t="s">
        <v>1092</v>
      </c>
      <c r="H79" s="21" t="s">
        <v>951</v>
      </c>
      <c r="I79" s="400">
        <v>44795</v>
      </c>
      <c r="J79" s="36">
        <v>19614</v>
      </c>
      <c r="K79" s="366">
        <f>E79*J79</f>
        <v>19614</v>
      </c>
      <c r="L79" s="370">
        <v>0</v>
      </c>
      <c r="M79" s="376">
        <f t="shared" ref="M79:M82" si="35">K79-(K79*L79)</f>
        <v>19614</v>
      </c>
      <c r="N79" s="366">
        <f t="shared" ref="N79:N82" si="36">J79-(J79*L79)</f>
        <v>19614</v>
      </c>
      <c r="O79" s="35"/>
      <c r="P79" s="374"/>
    </row>
    <row r="80" spans="1:45" ht="116.25" customHeight="1">
      <c r="A80" s="269" t="s">
        <v>638</v>
      </c>
      <c r="B80" s="20" t="s">
        <v>45</v>
      </c>
      <c r="C80" s="21" t="s">
        <v>220</v>
      </c>
      <c r="D80" s="23"/>
      <c r="E80" s="21">
        <v>1</v>
      </c>
      <c r="F80" s="24">
        <v>24393</v>
      </c>
      <c r="G80" s="21" t="s">
        <v>1093</v>
      </c>
      <c r="H80" s="21" t="s">
        <v>441</v>
      </c>
      <c r="I80" s="337">
        <v>44610</v>
      </c>
      <c r="J80" s="36">
        <v>1575</v>
      </c>
      <c r="K80" s="366">
        <f t="shared" ref="K80:K82" si="37">J80*E80</f>
        <v>1575</v>
      </c>
      <c r="L80" s="371">
        <v>0.5</v>
      </c>
      <c r="M80" s="366">
        <f t="shared" si="35"/>
        <v>787.5</v>
      </c>
      <c r="N80" s="366">
        <f t="shared" si="36"/>
        <v>787.5</v>
      </c>
      <c r="O80" s="21" t="s">
        <v>832</v>
      </c>
      <c r="P80" s="374"/>
    </row>
    <row r="81" spans="1:45" ht="116.25" customHeight="1">
      <c r="A81" s="269" t="s">
        <v>638</v>
      </c>
      <c r="B81" s="20" t="s">
        <v>77</v>
      </c>
      <c r="C81" s="21" t="s">
        <v>439</v>
      </c>
      <c r="D81" s="23"/>
      <c r="E81" s="21">
        <v>1</v>
      </c>
      <c r="F81" s="24">
        <v>28428</v>
      </c>
      <c r="G81" s="21" t="s">
        <v>1094</v>
      </c>
      <c r="H81" s="21" t="s">
        <v>145</v>
      </c>
      <c r="I81" s="369">
        <v>44702</v>
      </c>
      <c r="J81" s="36">
        <v>3394</v>
      </c>
      <c r="K81" s="366">
        <f t="shared" si="37"/>
        <v>3394</v>
      </c>
      <c r="L81" s="373">
        <v>0</v>
      </c>
      <c r="M81" s="366">
        <f t="shared" si="35"/>
        <v>3394</v>
      </c>
      <c r="N81" s="366">
        <f t="shared" si="36"/>
        <v>3394</v>
      </c>
      <c r="O81" s="35" t="s">
        <v>1095</v>
      </c>
      <c r="P81" s="374" t="s">
        <v>1085</v>
      </c>
    </row>
    <row r="82" spans="1:45" ht="112.5" customHeight="1">
      <c r="A82" s="274" t="s">
        <v>638</v>
      </c>
      <c r="B82" s="20" t="s">
        <v>77</v>
      </c>
      <c r="C82" s="113" t="s">
        <v>220</v>
      </c>
      <c r="D82" s="23"/>
      <c r="E82" s="120">
        <v>1</v>
      </c>
      <c r="F82" s="114">
        <v>29071</v>
      </c>
      <c r="G82" s="120" t="s">
        <v>1096</v>
      </c>
      <c r="H82" s="120" t="s">
        <v>650</v>
      </c>
      <c r="I82" s="357">
        <v>44614</v>
      </c>
      <c r="J82" s="158">
        <v>4075</v>
      </c>
      <c r="K82" s="28">
        <f t="shared" si="37"/>
        <v>4075</v>
      </c>
      <c r="L82" s="401">
        <v>0.2</v>
      </c>
      <c r="M82" s="28">
        <f t="shared" si="35"/>
        <v>3260</v>
      </c>
      <c r="N82" s="28">
        <f t="shared" si="36"/>
        <v>3260</v>
      </c>
      <c r="O82" s="113" t="s">
        <v>1097</v>
      </c>
      <c r="P82" s="353"/>
      <c r="Q82" s="353"/>
      <c r="R82" s="353"/>
      <c r="S82" s="353"/>
      <c r="T82" s="353"/>
      <c r="U82" s="353"/>
      <c r="V82" s="353"/>
      <c r="W82" s="353"/>
      <c r="X82" s="353"/>
      <c r="Y82" s="353"/>
      <c r="Z82" s="353"/>
      <c r="AA82" s="353"/>
      <c r="AB82" s="353"/>
      <c r="AC82" s="353"/>
      <c r="AD82" s="353"/>
      <c r="AE82" s="353"/>
      <c r="AF82" s="353"/>
      <c r="AG82" s="353"/>
      <c r="AH82" s="353"/>
      <c r="AI82" s="353"/>
      <c r="AJ82" s="353"/>
      <c r="AK82" s="353"/>
      <c r="AL82" s="353"/>
      <c r="AM82" s="353"/>
      <c r="AN82" s="353"/>
      <c r="AO82" s="353"/>
      <c r="AP82" s="353"/>
      <c r="AQ82" s="353"/>
      <c r="AR82" s="353"/>
      <c r="AS82" s="353"/>
    </row>
    <row r="83" spans="1:45" ht="112.5" customHeight="1">
      <c r="A83" s="269" t="s">
        <v>638</v>
      </c>
      <c r="B83" s="20" t="s">
        <v>45</v>
      </c>
      <c r="C83" s="21" t="s">
        <v>687</v>
      </c>
      <c r="D83" s="22" t="s">
        <v>1098</v>
      </c>
      <c r="E83" s="23"/>
      <c r="F83" s="21">
        <v>1</v>
      </c>
      <c r="G83" s="21"/>
      <c r="H83" s="24">
        <v>29172</v>
      </c>
      <c r="I83" s="21" t="s">
        <v>1099</v>
      </c>
      <c r="J83" s="21" t="s">
        <v>673</v>
      </c>
      <c r="K83" s="345">
        <v>44856</v>
      </c>
      <c r="L83" s="36">
        <v>3109</v>
      </c>
      <c r="M83" s="26">
        <f>L83*F83</f>
        <v>3109</v>
      </c>
      <c r="N83" s="27">
        <v>0.5</v>
      </c>
      <c r="O83" s="28">
        <f>M83-(M83*N83)</f>
        <v>1554.5</v>
      </c>
      <c r="P83" s="29">
        <f>O83/F83</f>
        <v>1554.5</v>
      </c>
      <c r="Q83" s="172" t="s">
        <v>138</v>
      </c>
      <c r="R83" s="328"/>
      <c r="S83" s="328"/>
      <c r="T83" s="328"/>
      <c r="U83" s="328"/>
      <c r="V83" s="328"/>
      <c r="W83" s="328"/>
      <c r="X83" s="328"/>
      <c r="Y83" s="328"/>
      <c r="Z83" s="328"/>
      <c r="AA83" s="328"/>
      <c r="AB83" s="328"/>
      <c r="AC83" s="328"/>
      <c r="AD83" s="328"/>
      <c r="AE83" s="328"/>
      <c r="AF83" s="328"/>
      <c r="AG83" s="328"/>
      <c r="AH83" s="328"/>
      <c r="AI83" s="328"/>
      <c r="AJ83" s="328"/>
      <c r="AK83" s="328"/>
      <c r="AL83" s="328"/>
      <c r="AM83" s="328"/>
      <c r="AN83" s="328"/>
      <c r="AO83" s="328"/>
      <c r="AP83" s="328"/>
      <c r="AQ83" s="328"/>
      <c r="AR83" s="328"/>
      <c r="AS83" s="328"/>
    </row>
    <row r="84" spans="1:45" ht="116.25" customHeight="1">
      <c r="A84" s="19" t="s">
        <v>19</v>
      </c>
      <c r="B84" s="20" t="s">
        <v>36</v>
      </c>
      <c r="C84" s="21" t="s">
        <v>1100</v>
      </c>
      <c r="D84" s="23"/>
      <c r="E84" s="21">
        <v>1</v>
      </c>
      <c r="F84" s="24">
        <v>27321</v>
      </c>
      <c r="G84" s="21" t="s">
        <v>1101</v>
      </c>
      <c r="H84" s="21" t="s">
        <v>445</v>
      </c>
      <c r="I84" s="349">
        <v>44763</v>
      </c>
      <c r="J84" s="29">
        <v>25441</v>
      </c>
      <c r="K84" s="29">
        <f>E84*J84</f>
        <v>25441</v>
      </c>
      <c r="L84" s="392">
        <v>0.2</v>
      </c>
      <c r="M84" s="29">
        <f t="shared" ref="M84:M148" si="38">K84-(K84*L84)</f>
        <v>20352.8</v>
      </c>
      <c r="N84" s="29">
        <f t="shared" ref="N84:N149" si="39">J84-(J84*L84)</f>
        <v>20352.8</v>
      </c>
      <c r="O84" s="22" t="s">
        <v>1102</v>
      </c>
      <c r="P84" s="374" t="s">
        <v>1085</v>
      </c>
    </row>
    <row r="85" spans="1:45" ht="116.25" customHeight="1">
      <c r="A85" s="269" t="s">
        <v>638</v>
      </c>
      <c r="B85" s="20" t="s">
        <v>77</v>
      </c>
      <c r="C85" s="21" t="s">
        <v>439</v>
      </c>
      <c r="D85" s="23"/>
      <c r="E85" s="21">
        <v>1</v>
      </c>
      <c r="F85" s="24">
        <v>28557</v>
      </c>
      <c r="G85" s="21" t="s">
        <v>1103</v>
      </c>
      <c r="H85" s="21" t="s">
        <v>145</v>
      </c>
      <c r="I85" s="344">
        <v>44825</v>
      </c>
      <c r="J85" s="36">
        <v>4902</v>
      </c>
      <c r="K85" s="366">
        <f t="shared" ref="K85:K86" si="40">J85*E85</f>
        <v>4902</v>
      </c>
      <c r="L85" s="373">
        <v>0</v>
      </c>
      <c r="M85" s="366">
        <f t="shared" si="38"/>
        <v>4902</v>
      </c>
      <c r="N85" s="366">
        <f t="shared" si="39"/>
        <v>4902</v>
      </c>
      <c r="O85" s="21"/>
      <c r="P85" s="374" t="s">
        <v>1085</v>
      </c>
    </row>
    <row r="86" spans="1:45" ht="116.25" customHeight="1">
      <c r="A86" s="269" t="s">
        <v>638</v>
      </c>
      <c r="B86" s="20" t="s">
        <v>77</v>
      </c>
      <c r="C86" s="21" t="s">
        <v>439</v>
      </c>
      <c r="D86" s="23"/>
      <c r="E86" s="21">
        <v>1</v>
      </c>
      <c r="F86" s="24">
        <v>28556</v>
      </c>
      <c r="G86" s="21" t="s">
        <v>1104</v>
      </c>
      <c r="H86" s="21" t="s">
        <v>145</v>
      </c>
      <c r="I86" s="402" t="s">
        <v>1105</v>
      </c>
      <c r="J86" s="36">
        <v>4670</v>
      </c>
      <c r="K86" s="366">
        <f t="shared" si="40"/>
        <v>4670</v>
      </c>
      <c r="L86" s="373">
        <v>0</v>
      </c>
      <c r="M86" s="366">
        <f t="shared" si="38"/>
        <v>4670</v>
      </c>
      <c r="N86" s="366">
        <f t="shared" si="39"/>
        <v>4670</v>
      </c>
      <c r="O86" s="21"/>
      <c r="P86" s="374" t="s">
        <v>1085</v>
      </c>
    </row>
    <row r="87" spans="1:45" ht="116.25" customHeight="1">
      <c r="A87" s="19" t="s">
        <v>19</v>
      </c>
      <c r="B87" s="20" t="s">
        <v>1106</v>
      </c>
      <c r="C87" s="21" t="s">
        <v>416</v>
      </c>
      <c r="D87" s="23"/>
      <c r="E87" s="21">
        <v>1</v>
      </c>
      <c r="F87" s="24">
        <v>28779</v>
      </c>
      <c r="G87" s="21" t="s">
        <v>1107</v>
      </c>
      <c r="H87" s="21" t="s">
        <v>449</v>
      </c>
      <c r="I87" s="349">
        <v>44886</v>
      </c>
      <c r="J87" s="29">
        <v>12531</v>
      </c>
      <c r="K87" s="29">
        <f t="shared" ref="K87:K91" si="41">E87*J87</f>
        <v>12531</v>
      </c>
      <c r="L87" s="392">
        <v>0.3</v>
      </c>
      <c r="M87" s="29">
        <f t="shared" si="38"/>
        <v>8771.7000000000007</v>
      </c>
      <c r="N87" s="29">
        <f t="shared" si="39"/>
        <v>8771.7000000000007</v>
      </c>
      <c r="O87" s="22" t="s">
        <v>1108</v>
      </c>
      <c r="P87" s="374" t="s">
        <v>1042</v>
      </c>
    </row>
    <row r="88" spans="1:45" ht="116.25" customHeight="1">
      <c r="A88" s="19" t="s">
        <v>19</v>
      </c>
      <c r="B88" s="20" t="s">
        <v>1106</v>
      </c>
      <c r="C88" s="21" t="s">
        <v>1109</v>
      </c>
      <c r="D88" s="23"/>
      <c r="E88" s="21">
        <v>4</v>
      </c>
      <c r="F88" s="24" t="s">
        <v>1110</v>
      </c>
      <c r="G88" s="21" t="s">
        <v>1111</v>
      </c>
      <c r="H88" s="21" t="s">
        <v>449</v>
      </c>
      <c r="I88" s="349">
        <v>44763</v>
      </c>
      <c r="J88" s="29">
        <v>18976</v>
      </c>
      <c r="K88" s="29">
        <f t="shared" si="41"/>
        <v>75904</v>
      </c>
      <c r="L88" s="403">
        <v>0.3</v>
      </c>
      <c r="M88" s="29">
        <f t="shared" si="38"/>
        <v>53132.800000000003</v>
      </c>
      <c r="N88" s="29">
        <f t="shared" si="39"/>
        <v>13283.2</v>
      </c>
      <c r="O88" s="22" t="s">
        <v>1112</v>
      </c>
      <c r="P88" s="374" t="s">
        <v>1042</v>
      </c>
    </row>
    <row r="89" spans="1:45" ht="116.25" customHeight="1">
      <c r="A89" s="19" t="s">
        <v>19</v>
      </c>
      <c r="B89" s="20" t="s">
        <v>92</v>
      </c>
      <c r="C89" s="21" t="s">
        <v>1100</v>
      </c>
      <c r="D89" s="23"/>
      <c r="E89" s="21">
        <v>1</v>
      </c>
      <c r="F89" s="24">
        <v>28494</v>
      </c>
      <c r="G89" s="21" t="s">
        <v>1113</v>
      </c>
      <c r="H89" s="21" t="s">
        <v>57</v>
      </c>
      <c r="I89" s="349">
        <v>44794</v>
      </c>
      <c r="J89" s="29">
        <v>22177</v>
      </c>
      <c r="K89" s="29">
        <f t="shared" si="41"/>
        <v>22177</v>
      </c>
      <c r="L89" s="403">
        <v>0</v>
      </c>
      <c r="M89" s="29">
        <f t="shared" si="38"/>
        <v>22177</v>
      </c>
      <c r="N89" s="29">
        <f t="shared" si="39"/>
        <v>22177</v>
      </c>
      <c r="O89" s="22" t="s">
        <v>1112</v>
      </c>
      <c r="P89" s="374" t="s">
        <v>1085</v>
      </c>
    </row>
    <row r="90" spans="1:45" ht="116.25" customHeight="1">
      <c r="A90" s="82" t="s">
        <v>54</v>
      </c>
      <c r="B90" s="20" t="s">
        <v>45</v>
      </c>
      <c r="C90" s="21" t="s">
        <v>1114</v>
      </c>
      <c r="D90" s="23"/>
      <c r="E90" s="21">
        <v>1</v>
      </c>
      <c r="F90" s="24">
        <v>28873</v>
      </c>
      <c r="G90" s="35" t="s">
        <v>1115</v>
      </c>
      <c r="H90" s="21" t="s">
        <v>481</v>
      </c>
      <c r="I90" s="349">
        <v>44614</v>
      </c>
      <c r="J90" s="29">
        <v>11771</v>
      </c>
      <c r="K90" s="29">
        <f t="shared" si="41"/>
        <v>11771</v>
      </c>
      <c r="L90" s="392">
        <v>0</v>
      </c>
      <c r="M90" s="29">
        <f t="shared" si="38"/>
        <v>11771</v>
      </c>
      <c r="N90" s="29">
        <f t="shared" si="39"/>
        <v>11771</v>
      </c>
      <c r="O90" s="21" t="s">
        <v>1116</v>
      </c>
      <c r="P90" s="374" t="s">
        <v>1042</v>
      </c>
    </row>
    <row r="91" spans="1:45" ht="112.5" customHeight="1">
      <c r="A91" s="82" t="s">
        <v>54</v>
      </c>
      <c r="B91" s="20" t="s">
        <v>36</v>
      </c>
      <c r="C91" s="21" t="s">
        <v>55</v>
      </c>
      <c r="D91" s="21"/>
      <c r="E91" s="21">
        <v>1</v>
      </c>
      <c r="F91" s="24" t="s">
        <v>1117</v>
      </c>
      <c r="G91" s="21" t="s">
        <v>1118</v>
      </c>
      <c r="H91" s="21" t="s">
        <v>449</v>
      </c>
      <c r="I91" s="349">
        <v>44886</v>
      </c>
      <c r="J91" s="26">
        <v>14092</v>
      </c>
      <c r="K91" s="29">
        <f t="shared" si="41"/>
        <v>14092</v>
      </c>
      <c r="L91" s="370">
        <v>0.4</v>
      </c>
      <c r="M91" s="29">
        <f t="shared" si="38"/>
        <v>8455.2000000000007</v>
      </c>
      <c r="N91" s="29">
        <f t="shared" si="39"/>
        <v>8455.2000000000007</v>
      </c>
      <c r="O91" s="22"/>
      <c r="P91" s="353"/>
      <c r="Q91" s="353"/>
      <c r="R91" s="353"/>
      <c r="S91" s="353"/>
      <c r="T91" s="353"/>
      <c r="U91" s="353"/>
      <c r="V91" s="353"/>
      <c r="W91" s="353"/>
      <c r="X91" s="353"/>
      <c r="Y91" s="353"/>
      <c r="Z91" s="353"/>
      <c r="AA91" s="353"/>
      <c r="AB91" s="353"/>
      <c r="AC91" s="353"/>
      <c r="AD91" s="353"/>
      <c r="AE91" s="353"/>
      <c r="AF91" s="353"/>
      <c r="AG91" s="353"/>
      <c r="AH91" s="353"/>
      <c r="AI91" s="353"/>
      <c r="AJ91" s="353"/>
      <c r="AK91" s="353"/>
      <c r="AL91" s="353"/>
      <c r="AM91" s="353"/>
      <c r="AN91" s="353"/>
      <c r="AO91" s="353"/>
      <c r="AP91" s="353"/>
      <c r="AQ91" s="353"/>
      <c r="AR91" s="353"/>
      <c r="AS91" s="353"/>
    </row>
    <row r="92" spans="1:45" ht="12.75">
      <c r="A92" s="249" t="s">
        <v>527</v>
      </c>
      <c r="B92" s="20" t="s">
        <v>77</v>
      </c>
      <c r="C92" s="35" t="s">
        <v>1119</v>
      </c>
      <c r="D92" s="23"/>
      <c r="E92" s="21">
        <v>1</v>
      </c>
      <c r="F92" s="24">
        <v>26959</v>
      </c>
      <c r="G92" s="21" t="s">
        <v>1120</v>
      </c>
      <c r="H92" s="21" t="s">
        <v>1121</v>
      </c>
      <c r="I92" s="337">
        <v>44761</v>
      </c>
      <c r="J92" s="36">
        <v>14850</v>
      </c>
      <c r="K92" s="366">
        <f>J92*E92</f>
        <v>14850</v>
      </c>
      <c r="L92" s="373">
        <v>0.6</v>
      </c>
      <c r="M92" s="366">
        <f t="shared" si="38"/>
        <v>5940</v>
      </c>
      <c r="N92" s="366">
        <f t="shared" si="39"/>
        <v>5940</v>
      </c>
      <c r="O92" s="21" t="s">
        <v>938</v>
      </c>
      <c r="P92" s="374" t="s">
        <v>1042</v>
      </c>
    </row>
    <row r="93" spans="1:45" ht="116.25" customHeight="1">
      <c r="A93" s="269" t="s">
        <v>638</v>
      </c>
      <c r="B93" s="20" t="s">
        <v>77</v>
      </c>
      <c r="C93" s="35" t="s">
        <v>711</v>
      </c>
      <c r="D93" s="23"/>
      <c r="E93" s="21">
        <v>1</v>
      </c>
      <c r="F93" s="24">
        <v>19836</v>
      </c>
      <c r="G93" s="21" t="s">
        <v>1122</v>
      </c>
      <c r="H93" s="21" t="s">
        <v>1123</v>
      </c>
      <c r="I93" s="369">
        <v>44666</v>
      </c>
      <c r="J93" s="36">
        <v>2287</v>
      </c>
      <c r="K93" s="366">
        <f t="shared" ref="K93:K94" si="42">E93*J93</f>
        <v>2287</v>
      </c>
      <c r="L93" s="373">
        <v>0.5</v>
      </c>
      <c r="M93" s="366">
        <f t="shared" si="38"/>
        <v>1143.5</v>
      </c>
      <c r="N93" s="366">
        <f t="shared" si="39"/>
        <v>1143.5</v>
      </c>
      <c r="O93" s="21" t="s">
        <v>1124</v>
      </c>
      <c r="P93" s="374" t="s">
        <v>1042</v>
      </c>
    </row>
    <row r="94" spans="1:45" ht="116.25" customHeight="1">
      <c r="A94" s="19" t="s">
        <v>19</v>
      </c>
      <c r="B94" s="20" t="s">
        <v>92</v>
      </c>
      <c r="C94" s="21" t="s">
        <v>1100</v>
      </c>
      <c r="D94" s="23"/>
      <c r="E94" s="21">
        <v>1</v>
      </c>
      <c r="F94" s="24" t="s">
        <v>1125</v>
      </c>
      <c r="G94" s="21" t="s">
        <v>1126</v>
      </c>
      <c r="H94" s="21" t="s">
        <v>481</v>
      </c>
      <c r="I94" s="349">
        <v>44614</v>
      </c>
      <c r="J94" s="29">
        <v>39643</v>
      </c>
      <c r="K94" s="29">
        <f t="shared" si="42"/>
        <v>39643</v>
      </c>
      <c r="L94" s="403">
        <v>0</v>
      </c>
      <c r="M94" s="29">
        <f t="shared" si="38"/>
        <v>39643</v>
      </c>
      <c r="N94" s="29">
        <f t="shared" si="39"/>
        <v>39643</v>
      </c>
      <c r="O94" s="35" t="s">
        <v>1112</v>
      </c>
      <c r="P94" s="374" t="s">
        <v>1085</v>
      </c>
    </row>
    <row r="95" spans="1:45" ht="116.25" customHeight="1">
      <c r="A95" s="269" t="s">
        <v>638</v>
      </c>
      <c r="B95" s="20" t="s">
        <v>45</v>
      </c>
      <c r="C95" s="21" t="s">
        <v>439</v>
      </c>
      <c r="D95" s="23"/>
      <c r="E95" s="21">
        <v>1</v>
      </c>
      <c r="F95" s="24">
        <v>28453</v>
      </c>
      <c r="G95" s="21" t="s">
        <v>1127</v>
      </c>
      <c r="H95" s="21" t="s">
        <v>344</v>
      </c>
      <c r="I95" s="369">
        <v>44702</v>
      </c>
      <c r="J95" s="36">
        <v>6128</v>
      </c>
      <c r="K95" s="366">
        <f>J95*E95</f>
        <v>6128</v>
      </c>
      <c r="L95" s="373">
        <v>0.4</v>
      </c>
      <c r="M95" s="366">
        <f t="shared" si="38"/>
        <v>3676.7999999999997</v>
      </c>
      <c r="N95" s="366">
        <f t="shared" si="39"/>
        <v>3676.7999999999997</v>
      </c>
      <c r="O95" s="35" t="s">
        <v>952</v>
      </c>
      <c r="P95" s="374" t="s">
        <v>1042</v>
      </c>
    </row>
    <row r="96" spans="1:45" ht="116.25" customHeight="1">
      <c r="A96" s="247" t="s">
        <v>756</v>
      </c>
      <c r="B96" s="20" t="s">
        <v>77</v>
      </c>
      <c r="C96" s="21" t="s">
        <v>1128</v>
      </c>
      <c r="D96" s="23"/>
      <c r="E96" s="21">
        <v>1</v>
      </c>
      <c r="F96" s="24">
        <v>28421</v>
      </c>
      <c r="G96" s="21" t="s">
        <v>1129</v>
      </c>
      <c r="H96" s="21" t="s">
        <v>145</v>
      </c>
      <c r="I96" s="369">
        <v>44702</v>
      </c>
      <c r="J96" s="36">
        <v>6852</v>
      </c>
      <c r="K96" s="366">
        <f t="shared" ref="K96:K102" si="43">E96*J96</f>
        <v>6852</v>
      </c>
      <c r="L96" s="373">
        <v>0</v>
      </c>
      <c r="M96" s="366">
        <f t="shared" si="38"/>
        <v>6852</v>
      </c>
      <c r="N96" s="366">
        <f t="shared" si="39"/>
        <v>6852</v>
      </c>
      <c r="O96" s="21" t="s">
        <v>1130</v>
      </c>
      <c r="P96" s="374" t="s">
        <v>1042</v>
      </c>
    </row>
    <row r="97" spans="1:45" ht="116.25" customHeight="1">
      <c r="A97" s="82" t="s">
        <v>54</v>
      </c>
      <c r="B97" s="20" t="s">
        <v>77</v>
      </c>
      <c r="C97" s="21" t="s">
        <v>1131</v>
      </c>
      <c r="D97" s="21"/>
      <c r="E97" s="21">
        <v>1</v>
      </c>
      <c r="F97" s="24" t="s">
        <v>1132</v>
      </c>
      <c r="G97" s="21" t="s">
        <v>1133</v>
      </c>
      <c r="H97" s="21" t="s">
        <v>481</v>
      </c>
      <c r="I97" s="349">
        <v>44614</v>
      </c>
      <c r="J97" s="29">
        <v>28338</v>
      </c>
      <c r="K97" s="29">
        <f t="shared" si="43"/>
        <v>28338</v>
      </c>
      <c r="L97" s="403">
        <v>0.2</v>
      </c>
      <c r="M97" s="29">
        <f t="shared" si="38"/>
        <v>22670.400000000001</v>
      </c>
      <c r="N97" s="29">
        <f t="shared" si="39"/>
        <v>22670.400000000001</v>
      </c>
      <c r="O97" s="21" t="s">
        <v>1134</v>
      </c>
      <c r="P97" s="374" t="s">
        <v>1042</v>
      </c>
      <c r="Q97" s="353"/>
      <c r="R97" s="353"/>
      <c r="S97" s="353"/>
      <c r="T97" s="353"/>
      <c r="U97" s="353"/>
      <c r="V97" s="353"/>
      <c r="W97" s="353"/>
      <c r="X97" s="353"/>
      <c r="Y97" s="353"/>
      <c r="Z97" s="353"/>
      <c r="AA97" s="353"/>
      <c r="AB97" s="353"/>
      <c r="AC97" s="353"/>
      <c r="AD97" s="353"/>
      <c r="AE97" s="353"/>
      <c r="AF97" s="353"/>
      <c r="AG97" s="353"/>
      <c r="AH97" s="353"/>
      <c r="AI97" s="353"/>
      <c r="AJ97" s="353"/>
      <c r="AK97" s="353"/>
      <c r="AL97" s="353"/>
      <c r="AM97" s="353"/>
      <c r="AN97" s="353"/>
      <c r="AO97" s="353"/>
      <c r="AP97" s="353"/>
      <c r="AQ97" s="353"/>
      <c r="AR97" s="353"/>
      <c r="AS97" s="353"/>
    </row>
    <row r="98" spans="1:45" ht="116.25" customHeight="1">
      <c r="A98" s="82" t="s">
        <v>54</v>
      </c>
      <c r="B98" s="20" t="s">
        <v>45</v>
      </c>
      <c r="C98" s="21" t="s">
        <v>1135</v>
      </c>
      <c r="D98" s="23"/>
      <c r="E98" s="21">
        <v>1</v>
      </c>
      <c r="F98" s="24">
        <v>28872</v>
      </c>
      <c r="G98" s="35" t="s">
        <v>1136</v>
      </c>
      <c r="H98" s="21" t="s">
        <v>481</v>
      </c>
      <c r="I98" s="349">
        <v>44614</v>
      </c>
      <c r="J98" s="36">
        <v>11771</v>
      </c>
      <c r="K98" s="29">
        <f t="shared" si="43"/>
        <v>11771</v>
      </c>
      <c r="L98" s="403">
        <v>0</v>
      </c>
      <c r="M98" s="29">
        <f t="shared" si="38"/>
        <v>11771</v>
      </c>
      <c r="N98" s="29">
        <f t="shared" si="39"/>
        <v>11771</v>
      </c>
      <c r="O98" s="35" t="s">
        <v>1137</v>
      </c>
      <c r="P98" s="374" t="s">
        <v>1042</v>
      </c>
      <c r="Q98" s="353"/>
      <c r="R98" s="353"/>
      <c r="S98" s="353"/>
      <c r="T98" s="353"/>
      <c r="U98" s="353"/>
      <c r="V98" s="353"/>
      <c r="W98" s="353"/>
      <c r="X98" s="353"/>
      <c r="Y98" s="353"/>
      <c r="Z98" s="353"/>
      <c r="AA98" s="353"/>
      <c r="AB98" s="353"/>
      <c r="AC98" s="353"/>
      <c r="AD98" s="353"/>
      <c r="AE98" s="353"/>
      <c r="AF98" s="353"/>
      <c r="AG98" s="353"/>
      <c r="AH98" s="353"/>
      <c r="AI98" s="353"/>
      <c r="AJ98" s="353"/>
      <c r="AK98" s="353"/>
      <c r="AL98" s="353"/>
      <c r="AM98" s="353"/>
      <c r="AN98" s="353"/>
      <c r="AO98" s="353"/>
      <c r="AP98" s="353"/>
      <c r="AQ98" s="353"/>
      <c r="AR98" s="353"/>
      <c r="AS98" s="353"/>
    </row>
    <row r="99" spans="1:45" ht="116.25" customHeight="1">
      <c r="A99" s="137" t="s">
        <v>203</v>
      </c>
      <c r="B99" s="20" t="s">
        <v>77</v>
      </c>
      <c r="C99" s="21" t="s">
        <v>1082</v>
      </c>
      <c r="D99" s="23"/>
      <c r="E99" s="21">
        <v>8</v>
      </c>
      <c r="F99" s="24">
        <v>28415</v>
      </c>
      <c r="G99" s="21" t="s">
        <v>1138</v>
      </c>
      <c r="H99" s="21" t="s">
        <v>231</v>
      </c>
      <c r="I99" s="333">
        <v>44702</v>
      </c>
      <c r="J99" s="36">
        <v>2411</v>
      </c>
      <c r="K99" s="29">
        <f t="shared" si="43"/>
        <v>19288</v>
      </c>
      <c r="L99" s="392">
        <v>0</v>
      </c>
      <c r="M99" s="29">
        <f t="shared" si="38"/>
        <v>19288</v>
      </c>
      <c r="N99" s="29">
        <f t="shared" si="39"/>
        <v>2411</v>
      </c>
      <c r="O99" s="21" t="s">
        <v>1139</v>
      </c>
      <c r="P99" s="374" t="s">
        <v>1042</v>
      </c>
      <c r="Q99" s="353"/>
      <c r="R99" s="353"/>
      <c r="S99" s="353"/>
      <c r="T99" s="353"/>
      <c r="U99" s="353"/>
      <c r="V99" s="353"/>
      <c r="W99" s="353"/>
      <c r="X99" s="353"/>
      <c r="Y99" s="353"/>
      <c r="Z99" s="353"/>
      <c r="AA99" s="353"/>
      <c r="AB99" s="353"/>
      <c r="AC99" s="353"/>
      <c r="AD99" s="353"/>
      <c r="AE99" s="353"/>
      <c r="AF99" s="353"/>
      <c r="AG99" s="353"/>
      <c r="AH99" s="353"/>
      <c r="AI99" s="353"/>
      <c r="AJ99" s="353"/>
      <c r="AK99" s="353"/>
      <c r="AL99" s="353"/>
      <c r="AM99" s="353"/>
      <c r="AN99" s="353"/>
      <c r="AO99" s="353"/>
      <c r="AP99" s="353"/>
      <c r="AQ99" s="353"/>
      <c r="AR99" s="353"/>
      <c r="AS99" s="353"/>
    </row>
    <row r="100" spans="1:45" ht="116.25" customHeight="1">
      <c r="A100" s="195" t="s">
        <v>337</v>
      </c>
      <c r="B100" s="20" t="s">
        <v>45</v>
      </c>
      <c r="C100" s="35" t="s">
        <v>1082</v>
      </c>
      <c r="D100" s="23"/>
      <c r="E100" s="21">
        <v>1</v>
      </c>
      <c r="F100" s="24">
        <v>28726</v>
      </c>
      <c r="G100" s="21" t="s">
        <v>1140</v>
      </c>
      <c r="H100" s="21" t="s">
        <v>145</v>
      </c>
      <c r="I100" s="337">
        <v>44886</v>
      </c>
      <c r="J100" s="36">
        <v>13833</v>
      </c>
      <c r="K100" s="366">
        <f t="shared" si="43"/>
        <v>13833</v>
      </c>
      <c r="L100" s="373">
        <v>0</v>
      </c>
      <c r="M100" s="366">
        <f t="shared" si="38"/>
        <v>13833</v>
      </c>
      <c r="N100" s="366">
        <f t="shared" si="39"/>
        <v>13833</v>
      </c>
      <c r="O100" s="21" t="s">
        <v>1141</v>
      </c>
      <c r="P100" s="374" t="s">
        <v>1142</v>
      </c>
      <c r="Q100" s="353"/>
      <c r="R100" s="353"/>
      <c r="S100" s="353"/>
      <c r="T100" s="353"/>
      <c r="U100" s="353"/>
      <c r="V100" s="353"/>
      <c r="W100" s="353"/>
      <c r="X100" s="353"/>
      <c r="Y100" s="353"/>
      <c r="Z100" s="353"/>
      <c r="AA100" s="353"/>
      <c r="AB100" s="353"/>
      <c r="AC100" s="353"/>
      <c r="AD100" s="353"/>
      <c r="AE100" s="353"/>
      <c r="AF100" s="353"/>
      <c r="AG100" s="353"/>
      <c r="AH100" s="353"/>
      <c r="AI100" s="353"/>
      <c r="AJ100" s="353"/>
      <c r="AK100" s="353"/>
      <c r="AL100" s="353"/>
      <c r="AM100" s="353"/>
      <c r="AN100" s="353"/>
      <c r="AO100" s="353"/>
      <c r="AP100" s="353"/>
      <c r="AQ100" s="353"/>
      <c r="AR100" s="353"/>
      <c r="AS100" s="353"/>
    </row>
    <row r="101" spans="1:45" ht="116.25" customHeight="1">
      <c r="A101" s="269" t="s">
        <v>996</v>
      </c>
      <c r="B101" s="20" t="s">
        <v>77</v>
      </c>
      <c r="C101" s="21" t="s">
        <v>1039</v>
      </c>
      <c r="D101" s="23"/>
      <c r="E101" s="21">
        <v>2</v>
      </c>
      <c r="F101" s="24">
        <v>28875</v>
      </c>
      <c r="G101" s="21" t="s">
        <v>1040</v>
      </c>
      <c r="H101" s="21" t="s">
        <v>481</v>
      </c>
      <c r="I101" s="349">
        <v>44614</v>
      </c>
      <c r="J101" s="36">
        <v>8110</v>
      </c>
      <c r="K101" s="366">
        <f t="shared" si="43"/>
        <v>16220</v>
      </c>
      <c r="L101" s="373">
        <v>0.2</v>
      </c>
      <c r="M101" s="366">
        <f t="shared" si="38"/>
        <v>12976</v>
      </c>
      <c r="N101" s="366">
        <f t="shared" si="39"/>
        <v>6488</v>
      </c>
      <c r="O101" s="21" t="s">
        <v>1041</v>
      </c>
      <c r="P101" s="374" t="s">
        <v>1042</v>
      </c>
      <c r="Q101" s="353"/>
      <c r="R101" s="353"/>
      <c r="S101" s="353"/>
      <c r="T101" s="353"/>
      <c r="U101" s="353"/>
      <c r="V101" s="353"/>
      <c r="W101" s="353"/>
      <c r="X101" s="353"/>
      <c r="Y101" s="353"/>
      <c r="Z101" s="353"/>
      <c r="AA101" s="353"/>
      <c r="AB101" s="353"/>
      <c r="AC101" s="353"/>
      <c r="AD101" s="353"/>
      <c r="AE101" s="353"/>
      <c r="AF101" s="353"/>
      <c r="AG101" s="353"/>
      <c r="AH101" s="353"/>
      <c r="AI101" s="353"/>
      <c r="AJ101" s="353"/>
      <c r="AK101" s="353"/>
      <c r="AL101" s="353"/>
      <c r="AM101" s="353"/>
      <c r="AN101" s="353"/>
      <c r="AO101" s="353"/>
      <c r="AP101" s="353"/>
      <c r="AQ101" s="353"/>
      <c r="AR101" s="353"/>
      <c r="AS101" s="353"/>
    </row>
    <row r="102" spans="1:45" ht="112.5" customHeight="1">
      <c r="A102" s="269" t="s">
        <v>996</v>
      </c>
      <c r="B102" s="20" t="s">
        <v>77</v>
      </c>
      <c r="C102" s="21" t="s">
        <v>1143</v>
      </c>
      <c r="D102" s="23"/>
      <c r="E102" s="21">
        <v>2</v>
      </c>
      <c r="F102" s="24">
        <v>29088</v>
      </c>
      <c r="G102" s="21" t="s">
        <v>1144</v>
      </c>
      <c r="H102" s="21" t="s">
        <v>117</v>
      </c>
      <c r="I102" s="375">
        <v>44795</v>
      </c>
      <c r="J102" s="36">
        <v>5582</v>
      </c>
      <c r="K102" s="366">
        <f t="shared" si="43"/>
        <v>11164</v>
      </c>
      <c r="L102" s="371">
        <v>0.2</v>
      </c>
      <c r="M102" s="378">
        <f t="shared" si="38"/>
        <v>8931.2000000000007</v>
      </c>
      <c r="N102" s="366">
        <f t="shared" si="39"/>
        <v>4465.6000000000004</v>
      </c>
      <c r="O102" s="21" t="s">
        <v>1145</v>
      </c>
      <c r="P102" s="374"/>
      <c r="Q102" s="353"/>
      <c r="R102" s="353"/>
      <c r="S102" s="353"/>
      <c r="T102" s="353"/>
      <c r="U102" s="353"/>
      <c r="V102" s="353"/>
      <c r="W102" s="353"/>
      <c r="X102" s="353"/>
      <c r="Y102" s="353"/>
      <c r="Z102" s="353"/>
      <c r="AA102" s="353"/>
      <c r="AB102" s="353"/>
      <c r="AC102" s="353"/>
      <c r="AD102" s="353"/>
      <c r="AE102" s="353"/>
      <c r="AF102" s="353"/>
      <c r="AG102" s="353"/>
      <c r="AH102" s="353"/>
      <c r="AI102" s="353"/>
      <c r="AJ102" s="353"/>
      <c r="AK102" s="353"/>
      <c r="AL102" s="353"/>
      <c r="AM102" s="353"/>
      <c r="AN102" s="353"/>
      <c r="AO102" s="353"/>
      <c r="AP102" s="353"/>
      <c r="AQ102" s="353"/>
      <c r="AR102" s="353"/>
      <c r="AS102" s="353"/>
    </row>
    <row r="103" spans="1:45" ht="112.5" customHeight="1">
      <c r="A103" s="274" t="s">
        <v>996</v>
      </c>
      <c r="B103" s="20" t="s">
        <v>45</v>
      </c>
      <c r="C103" s="21" t="s">
        <v>1143</v>
      </c>
      <c r="D103" s="23"/>
      <c r="E103" s="21">
        <v>2</v>
      </c>
      <c r="F103" s="24">
        <v>5031</v>
      </c>
      <c r="G103" s="21" t="s">
        <v>1146</v>
      </c>
      <c r="H103" s="21" t="s">
        <v>28</v>
      </c>
      <c r="I103" s="354"/>
      <c r="J103" s="36">
        <v>6871</v>
      </c>
      <c r="K103" s="28">
        <f t="shared" ref="K103:K105" si="44">J103*E103</f>
        <v>13742</v>
      </c>
      <c r="L103" s="401">
        <v>0.2</v>
      </c>
      <c r="M103" s="28">
        <f t="shared" si="38"/>
        <v>10993.6</v>
      </c>
      <c r="N103" s="28">
        <f t="shared" si="39"/>
        <v>5496.8</v>
      </c>
      <c r="O103" s="150" t="s">
        <v>1147</v>
      </c>
      <c r="P103" s="404" t="s">
        <v>1042</v>
      </c>
      <c r="Q103" s="405"/>
      <c r="R103" s="405"/>
      <c r="S103" s="405"/>
      <c r="T103" s="405"/>
      <c r="U103" s="405"/>
      <c r="V103" s="405"/>
      <c r="W103" s="405"/>
      <c r="X103" s="405"/>
      <c r="Y103" s="405"/>
      <c r="Z103" s="405"/>
      <c r="AA103" s="405"/>
      <c r="AB103" s="405"/>
      <c r="AC103" s="405"/>
      <c r="AD103" s="405"/>
      <c r="AE103" s="405"/>
      <c r="AF103" s="405"/>
      <c r="AG103" s="405"/>
      <c r="AH103" s="405"/>
      <c r="AI103" s="405"/>
      <c r="AJ103" s="405"/>
      <c r="AK103" s="405"/>
      <c r="AL103" s="405"/>
      <c r="AM103" s="405"/>
      <c r="AN103" s="405"/>
      <c r="AO103" s="405"/>
      <c r="AP103" s="405"/>
      <c r="AQ103" s="405"/>
      <c r="AR103" s="405"/>
      <c r="AS103" s="405"/>
    </row>
    <row r="104" spans="1:45" ht="116.25" customHeight="1">
      <c r="A104" s="269" t="s">
        <v>996</v>
      </c>
      <c r="B104" s="20" t="s">
        <v>77</v>
      </c>
      <c r="C104" s="406" t="s">
        <v>1109</v>
      </c>
      <c r="D104" s="407"/>
      <c r="E104" s="406">
        <v>3</v>
      </c>
      <c r="F104" s="408">
        <v>28941</v>
      </c>
      <c r="G104" s="406" t="s">
        <v>1148</v>
      </c>
      <c r="H104" s="406" t="s">
        <v>481</v>
      </c>
      <c r="I104" s="409">
        <v>44614</v>
      </c>
      <c r="J104" s="410">
        <v>8945</v>
      </c>
      <c r="K104" s="411">
        <f t="shared" si="44"/>
        <v>26835</v>
      </c>
      <c r="L104" s="406">
        <v>0</v>
      </c>
      <c r="M104" s="411">
        <f t="shared" si="38"/>
        <v>26835</v>
      </c>
      <c r="N104" s="411">
        <f t="shared" si="39"/>
        <v>8945</v>
      </c>
      <c r="O104" s="412" t="s">
        <v>1149</v>
      </c>
      <c r="P104" s="413" t="s">
        <v>1150</v>
      </c>
      <c r="Q104" s="414"/>
      <c r="R104" s="414"/>
      <c r="S104" s="414"/>
      <c r="T104" s="414"/>
      <c r="U104" s="414"/>
      <c r="V104" s="414"/>
      <c r="W104" s="414"/>
      <c r="X104" s="414"/>
      <c r="Y104" s="414"/>
      <c r="Z104" s="414"/>
      <c r="AA104" s="414"/>
      <c r="AB104" s="414"/>
      <c r="AC104" s="414"/>
      <c r="AD104" s="414"/>
      <c r="AE104" s="414"/>
      <c r="AF104" s="414"/>
      <c r="AG104" s="414"/>
      <c r="AH104" s="414"/>
      <c r="AI104" s="414"/>
      <c r="AJ104" s="414"/>
      <c r="AK104" s="414"/>
      <c r="AL104" s="414"/>
      <c r="AM104" s="414"/>
      <c r="AN104" s="414"/>
      <c r="AO104" s="414"/>
      <c r="AP104" s="414"/>
      <c r="AQ104" s="414"/>
      <c r="AR104" s="414"/>
      <c r="AS104" s="414"/>
    </row>
    <row r="105" spans="1:45" ht="116.25" customHeight="1">
      <c r="A105" s="269" t="s">
        <v>996</v>
      </c>
      <c r="B105" s="20" t="s">
        <v>45</v>
      </c>
      <c r="C105" s="21" t="s">
        <v>1143</v>
      </c>
      <c r="D105" s="23"/>
      <c r="E105" s="21">
        <v>2</v>
      </c>
      <c r="F105" s="24">
        <v>28741</v>
      </c>
      <c r="G105" s="21" t="s">
        <v>1151</v>
      </c>
      <c r="H105" s="21" t="s">
        <v>145</v>
      </c>
      <c r="I105" s="337">
        <v>44886</v>
      </c>
      <c r="J105" s="36">
        <v>7037</v>
      </c>
      <c r="K105" s="366">
        <f t="shared" si="44"/>
        <v>14074</v>
      </c>
      <c r="L105" s="373">
        <v>0</v>
      </c>
      <c r="M105" s="366">
        <f t="shared" si="38"/>
        <v>14074</v>
      </c>
      <c r="N105" s="366">
        <f t="shared" si="39"/>
        <v>7037</v>
      </c>
      <c r="O105" s="35" t="s">
        <v>1030</v>
      </c>
      <c r="P105" s="374" t="s">
        <v>1042</v>
      </c>
      <c r="Q105" s="353"/>
      <c r="R105" s="353"/>
      <c r="S105" s="353"/>
      <c r="T105" s="353"/>
      <c r="U105" s="353"/>
      <c r="V105" s="353"/>
      <c r="W105" s="353"/>
      <c r="X105" s="353"/>
      <c r="Y105" s="353"/>
      <c r="Z105" s="353"/>
      <c r="AA105" s="353"/>
      <c r="AB105" s="353"/>
      <c r="AC105" s="353"/>
      <c r="AD105" s="353"/>
      <c r="AE105" s="353"/>
      <c r="AF105" s="353"/>
      <c r="AG105" s="353"/>
      <c r="AH105" s="353"/>
      <c r="AI105" s="353"/>
      <c r="AJ105" s="353"/>
      <c r="AK105" s="353"/>
      <c r="AL105" s="353"/>
      <c r="AM105" s="353"/>
      <c r="AN105" s="353"/>
      <c r="AO105" s="353"/>
      <c r="AP105" s="353"/>
      <c r="AQ105" s="353"/>
      <c r="AR105" s="353"/>
      <c r="AS105" s="353"/>
    </row>
    <row r="106" spans="1:45" ht="116.25" customHeight="1">
      <c r="A106" s="199" t="s">
        <v>538</v>
      </c>
      <c r="B106" s="20" t="s">
        <v>45</v>
      </c>
      <c r="C106" s="21" t="s">
        <v>1109</v>
      </c>
      <c r="D106" s="23"/>
      <c r="E106" s="21">
        <v>1</v>
      </c>
      <c r="F106" s="24">
        <v>28656</v>
      </c>
      <c r="G106" s="21" t="s">
        <v>1152</v>
      </c>
      <c r="H106" s="21" t="s">
        <v>1153</v>
      </c>
      <c r="I106" s="337">
        <v>44855</v>
      </c>
      <c r="J106" s="36">
        <v>22187</v>
      </c>
      <c r="K106" s="366">
        <f t="shared" ref="K106:K108" si="45">E106*J106</f>
        <v>22187</v>
      </c>
      <c r="L106" s="373">
        <v>0</v>
      </c>
      <c r="M106" s="366">
        <f t="shared" si="38"/>
        <v>22187</v>
      </c>
      <c r="N106" s="366">
        <f t="shared" si="39"/>
        <v>22187</v>
      </c>
      <c r="O106" s="35" t="s">
        <v>1154</v>
      </c>
      <c r="P106" s="374" t="s">
        <v>1042</v>
      </c>
      <c r="Q106" s="353"/>
      <c r="R106" s="353"/>
      <c r="S106" s="353"/>
      <c r="T106" s="353"/>
      <c r="U106" s="353"/>
      <c r="V106" s="353"/>
      <c r="W106" s="353"/>
      <c r="X106" s="353"/>
      <c r="Y106" s="353"/>
      <c r="Z106" s="353"/>
      <c r="AA106" s="353"/>
      <c r="AB106" s="353"/>
      <c r="AC106" s="353"/>
      <c r="AD106" s="353"/>
      <c r="AE106" s="353"/>
      <c r="AF106" s="353"/>
      <c r="AG106" s="353"/>
      <c r="AH106" s="353"/>
      <c r="AI106" s="353"/>
      <c r="AJ106" s="353"/>
      <c r="AK106" s="353"/>
      <c r="AL106" s="353"/>
      <c r="AM106" s="353"/>
      <c r="AN106" s="353"/>
      <c r="AO106" s="353"/>
      <c r="AP106" s="353"/>
      <c r="AQ106" s="353"/>
      <c r="AR106" s="353"/>
      <c r="AS106" s="353"/>
    </row>
    <row r="107" spans="1:45" ht="116.25" customHeight="1">
      <c r="A107" s="267" t="s">
        <v>599</v>
      </c>
      <c r="B107" s="20" t="s">
        <v>77</v>
      </c>
      <c r="C107" s="35" t="s">
        <v>551</v>
      </c>
      <c r="D107" s="23"/>
      <c r="E107" s="21">
        <v>1</v>
      </c>
      <c r="F107" s="24">
        <v>28742</v>
      </c>
      <c r="G107" s="21" t="s">
        <v>1155</v>
      </c>
      <c r="H107" s="21" t="s">
        <v>145</v>
      </c>
      <c r="I107" s="337">
        <v>44886</v>
      </c>
      <c r="J107" s="36">
        <v>9742</v>
      </c>
      <c r="K107" s="366">
        <f t="shared" si="45"/>
        <v>9742</v>
      </c>
      <c r="L107" s="373">
        <v>0</v>
      </c>
      <c r="M107" s="366">
        <f t="shared" si="38"/>
        <v>9742</v>
      </c>
      <c r="N107" s="366">
        <f t="shared" si="39"/>
        <v>9742</v>
      </c>
      <c r="O107" s="35" t="s">
        <v>1154</v>
      </c>
      <c r="P107" s="374" t="s">
        <v>1042</v>
      </c>
      <c r="Q107" s="353"/>
      <c r="R107" s="353"/>
      <c r="S107" s="353"/>
      <c r="T107" s="353"/>
      <c r="U107" s="353"/>
      <c r="V107" s="353"/>
      <c r="W107" s="353"/>
      <c r="X107" s="353"/>
      <c r="Y107" s="353"/>
      <c r="Z107" s="353"/>
      <c r="AA107" s="353"/>
      <c r="AB107" s="353"/>
      <c r="AC107" s="353"/>
      <c r="AD107" s="353"/>
      <c r="AE107" s="353"/>
      <c r="AF107" s="353"/>
      <c r="AG107" s="353"/>
      <c r="AH107" s="353"/>
      <c r="AI107" s="353"/>
      <c r="AJ107" s="353"/>
      <c r="AK107" s="353"/>
      <c r="AL107" s="353"/>
      <c r="AM107" s="353"/>
      <c r="AN107" s="353"/>
      <c r="AO107" s="353"/>
      <c r="AP107" s="353"/>
      <c r="AQ107" s="353"/>
      <c r="AR107" s="353"/>
      <c r="AS107" s="353"/>
    </row>
    <row r="108" spans="1:45" ht="116.25" customHeight="1">
      <c r="A108" s="269" t="s">
        <v>638</v>
      </c>
      <c r="B108" s="20" t="s">
        <v>77</v>
      </c>
      <c r="C108" s="35" t="s">
        <v>711</v>
      </c>
      <c r="D108" s="23"/>
      <c r="E108" s="21">
        <v>1</v>
      </c>
      <c r="F108" s="24">
        <v>28456</v>
      </c>
      <c r="G108" s="21" t="s">
        <v>1156</v>
      </c>
      <c r="H108" s="21" t="s">
        <v>344</v>
      </c>
      <c r="I108" s="337">
        <v>44855</v>
      </c>
      <c r="J108" s="36">
        <v>1945</v>
      </c>
      <c r="K108" s="366">
        <f t="shared" si="45"/>
        <v>1945</v>
      </c>
      <c r="L108" s="373">
        <v>0</v>
      </c>
      <c r="M108" s="366">
        <f t="shared" si="38"/>
        <v>1945</v>
      </c>
      <c r="N108" s="366">
        <f t="shared" si="39"/>
        <v>1945</v>
      </c>
      <c r="O108" s="35" t="s">
        <v>1157</v>
      </c>
      <c r="P108" s="374" t="s">
        <v>1150</v>
      </c>
      <c r="Q108" s="353"/>
      <c r="R108" s="353"/>
      <c r="S108" s="353"/>
      <c r="T108" s="353"/>
      <c r="U108" s="353"/>
      <c r="V108" s="353"/>
      <c r="W108" s="353"/>
      <c r="X108" s="353"/>
      <c r="Y108" s="353"/>
      <c r="Z108" s="353"/>
      <c r="AA108" s="353"/>
      <c r="AB108" s="353"/>
      <c r="AC108" s="353"/>
      <c r="AD108" s="353"/>
      <c r="AE108" s="353"/>
      <c r="AF108" s="353"/>
      <c r="AG108" s="353"/>
      <c r="AH108" s="353"/>
      <c r="AI108" s="353"/>
      <c r="AJ108" s="353"/>
      <c r="AK108" s="353"/>
      <c r="AL108" s="353"/>
      <c r="AM108" s="353"/>
      <c r="AN108" s="353"/>
      <c r="AO108" s="353"/>
      <c r="AP108" s="353"/>
      <c r="AQ108" s="353"/>
      <c r="AR108" s="353"/>
      <c r="AS108" s="353"/>
    </row>
    <row r="109" spans="1:45" ht="116.25" customHeight="1">
      <c r="A109" s="269" t="s">
        <v>638</v>
      </c>
      <c r="B109" s="20" t="s">
        <v>77</v>
      </c>
      <c r="C109" s="21" t="s">
        <v>439</v>
      </c>
      <c r="D109" s="23"/>
      <c r="E109" s="21">
        <v>1</v>
      </c>
      <c r="F109" s="24">
        <v>28658</v>
      </c>
      <c r="G109" s="21" t="s">
        <v>1158</v>
      </c>
      <c r="H109" s="21" t="s">
        <v>344</v>
      </c>
      <c r="I109" s="337">
        <v>44855</v>
      </c>
      <c r="J109" s="36">
        <v>4600</v>
      </c>
      <c r="K109" s="366">
        <f t="shared" ref="K109:K113" si="46">J109*E109</f>
        <v>4600</v>
      </c>
      <c r="L109" s="373">
        <v>0.3</v>
      </c>
      <c r="M109" s="366">
        <f t="shared" si="38"/>
        <v>3220</v>
      </c>
      <c r="N109" s="366">
        <f t="shared" si="39"/>
        <v>3220</v>
      </c>
      <c r="O109" s="35" t="s">
        <v>1159</v>
      </c>
      <c r="P109" s="374" t="s">
        <v>1150</v>
      </c>
      <c r="Q109" s="353"/>
      <c r="R109" s="353"/>
      <c r="S109" s="353"/>
      <c r="T109" s="353"/>
      <c r="U109" s="353"/>
      <c r="V109" s="353"/>
      <c r="W109" s="353"/>
      <c r="X109" s="353"/>
      <c r="Y109" s="353"/>
      <c r="Z109" s="353"/>
      <c r="AA109" s="353"/>
      <c r="AB109" s="353"/>
      <c r="AC109" s="353"/>
      <c r="AD109" s="353"/>
      <c r="AE109" s="353"/>
      <c r="AF109" s="353"/>
      <c r="AG109" s="353"/>
      <c r="AH109" s="353"/>
      <c r="AI109" s="353"/>
      <c r="AJ109" s="353"/>
      <c r="AK109" s="353"/>
      <c r="AL109" s="353"/>
      <c r="AM109" s="353"/>
      <c r="AN109" s="353"/>
      <c r="AO109" s="353"/>
      <c r="AP109" s="353"/>
      <c r="AQ109" s="353"/>
      <c r="AR109" s="353"/>
      <c r="AS109" s="353"/>
    </row>
    <row r="110" spans="1:45" ht="116.25" customHeight="1">
      <c r="A110" s="269" t="s">
        <v>638</v>
      </c>
      <c r="B110" s="20" t="s">
        <v>77</v>
      </c>
      <c r="C110" s="21" t="s">
        <v>1160</v>
      </c>
      <c r="D110" s="23"/>
      <c r="E110" s="21">
        <v>1</v>
      </c>
      <c r="F110" s="24">
        <v>28659</v>
      </c>
      <c r="G110" s="21" t="s">
        <v>1161</v>
      </c>
      <c r="H110" s="21" t="s">
        <v>344</v>
      </c>
      <c r="I110" s="337">
        <v>44855</v>
      </c>
      <c r="J110" s="36">
        <v>5248</v>
      </c>
      <c r="K110" s="366">
        <f t="shared" si="46"/>
        <v>5248</v>
      </c>
      <c r="L110" s="373">
        <v>0.3</v>
      </c>
      <c r="M110" s="366">
        <f t="shared" si="38"/>
        <v>3673.6000000000004</v>
      </c>
      <c r="N110" s="366">
        <f t="shared" si="39"/>
        <v>3673.6000000000004</v>
      </c>
      <c r="O110" s="35" t="s">
        <v>1159</v>
      </c>
      <c r="P110" s="374" t="s">
        <v>1150</v>
      </c>
      <c r="Q110" s="353"/>
      <c r="R110" s="353"/>
      <c r="S110" s="353"/>
      <c r="T110" s="353"/>
      <c r="U110" s="353"/>
      <c r="V110" s="353"/>
      <c r="W110" s="353"/>
      <c r="X110" s="353"/>
      <c r="Y110" s="353"/>
      <c r="Z110" s="353"/>
      <c r="AA110" s="353"/>
      <c r="AB110" s="353"/>
      <c r="AC110" s="353"/>
      <c r="AD110" s="353"/>
      <c r="AE110" s="353"/>
      <c r="AF110" s="353"/>
      <c r="AG110" s="353"/>
      <c r="AH110" s="353"/>
      <c r="AI110" s="353"/>
      <c r="AJ110" s="353"/>
      <c r="AK110" s="353"/>
      <c r="AL110" s="353"/>
      <c r="AM110" s="353"/>
      <c r="AN110" s="353"/>
      <c r="AO110" s="353"/>
      <c r="AP110" s="353"/>
      <c r="AQ110" s="353"/>
      <c r="AR110" s="353"/>
      <c r="AS110" s="353"/>
    </row>
    <row r="111" spans="1:45" ht="116.25" customHeight="1">
      <c r="A111" s="269" t="s">
        <v>638</v>
      </c>
      <c r="B111" s="20" t="s">
        <v>45</v>
      </c>
      <c r="C111" s="21" t="s">
        <v>711</v>
      </c>
      <c r="D111" s="23"/>
      <c r="E111" s="21">
        <v>1</v>
      </c>
      <c r="F111" s="24">
        <v>26924</v>
      </c>
      <c r="G111" s="21" t="s">
        <v>1162</v>
      </c>
      <c r="H111" s="21" t="s">
        <v>248</v>
      </c>
      <c r="I111" s="337">
        <v>44581</v>
      </c>
      <c r="J111" s="36">
        <v>2377</v>
      </c>
      <c r="K111" s="366">
        <f t="shared" si="46"/>
        <v>2377</v>
      </c>
      <c r="L111" s="373">
        <v>0.3</v>
      </c>
      <c r="M111" s="366">
        <f t="shared" si="38"/>
        <v>1663.9</v>
      </c>
      <c r="N111" s="366">
        <f t="shared" si="39"/>
        <v>1663.9</v>
      </c>
      <c r="O111" s="35" t="s">
        <v>1030</v>
      </c>
      <c r="P111" s="374" t="s">
        <v>1042</v>
      </c>
      <c r="Q111" s="353"/>
      <c r="R111" s="353"/>
      <c r="S111" s="353"/>
      <c r="T111" s="353"/>
      <c r="U111" s="353"/>
      <c r="V111" s="353"/>
      <c r="W111" s="353"/>
      <c r="X111" s="353"/>
      <c r="Y111" s="353"/>
      <c r="Z111" s="353"/>
      <c r="AA111" s="353"/>
      <c r="AB111" s="353"/>
      <c r="AC111" s="353"/>
      <c r="AD111" s="353"/>
      <c r="AE111" s="353"/>
      <c r="AF111" s="353"/>
      <c r="AG111" s="353"/>
      <c r="AH111" s="353"/>
      <c r="AI111" s="353"/>
      <c r="AJ111" s="353"/>
      <c r="AK111" s="353"/>
      <c r="AL111" s="353"/>
      <c r="AM111" s="353"/>
      <c r="AN111" s="353"/>
      <c r="AO111" s="353"/>
      <c r="AP111" s="353"/>
      <c r="AQ111" s="353"/>
      <c r="AR111" s="353"/>
      <c r="AS111" s="353"/>
    </row>
    <row r="112" spans="1:45" ht="116.25" customHeight="1">
      <c r="A112" s="269" t="s">
        <v>638</v>
      </c>
      <c r="B112" s="20" t="s">
        <v>45</v>
      </c>
      <c r="C112" s="21" t="s">
        <v>439</v>
      </c>
      <c r="D112" s="23"/>
      <c r="E112" s="21">
        <v>1</v>
      </c>
      <c r="F112" s="24">
        <v>28453</v>
      </c>
      <c r="G112" s="21" t="s">
        <v>1127</v>
      </c>
      <c r="H112" s="21" t="s">
        <v>344</v>
      </c>
      <c r="I112" s="369">
        <v>44702</v>
      </c>
      <c r="J112" s="36">
        <v>6128</v>
      </c>
      <c r="K112" s="366">
        <f t="shared" si="46"/>
        <v>6128</v>
      </c>
      <c r="L112" s="373">
        <v>0.4</v>
      </c>
      <c r="M112" s="366">
        <f t="shared" si="38"/>
        <v>3676.7999999999997</v>
      </c>
      <c r="N112" s="366">
        <f t="shared" si="39"/>
        <v>3676.7999999999997</v>
      </c>
      <c r="O112" s="35" t="s">
        <v>952</v>
      </c>
      <c r="P112" s="374" t="s">
        <v>1042</v>
      </c>
      <c r="Q112" s="353"/>
      <c r="R112" s="353"/>
      <c r="S112" s="353"/>
      <c r="T112" s="353"/>
      <c r="U112" s="353"/>
      <c r="V112" s="353"/>
      <c r="W112" s="353"/>
      <c r="X112" s="353"/>
      <c r="Y112" s="353"/>
      <c r="Z112" s="353"/>
      <c r="AA112" s="353"/>
      <c r="AB112" s="353"/>
      <c r="AC112" s="353"/>
      <c r="AD112" s="353"/>
      <c r="AE112" s="353"/>
      <c r="AF112" s="353"/>
      <c r="AG112" s="353"/>
      <c r="AH112" s="353"/>
      <c r="AI112" s="353"/>
      <c r="AJ112" s="353"/>
      <c r="AK112" s="353"/>
      <c r="AL112" s="353"/>
      <c r="AM112" s="353"/>
      <c r="AN112" s="353"/>
      <c r="AO112" s="353"/>
      <c r="AP112" s="353"/>
      <c r="AQ112" s="353"/>
      <c r="AR112" s="353"/>
      <c r="AS112" s="353"/>
    </row>
    <row r="113" spans="1:45" ht="112.5" customHeight="1">
      <c r="A113" s="247" t="s">
        <v>509</v>
      </c>
      <c r="B113" s="20" t="s">
        <v>77</v>
      </c>
      <c r="C113" s="172"/>
      <c r="D113" s="21"/>
      <c r="E113" s="21">
        <v>1</v>
      </c>
      <c r="F113" s="24">
        <v>29207</v>
      </c>
      <c r="G113" s="21" t="s">
        <v>1163</v>
      </c>
      <c r="H113" s="21" t="s">
        <v>512</v>
      </c>
      <c r="I113" s="344">
        <v>44887</v>
      </c>
      <c r="J113" s="36">
        <v>4955</v>
      </c>
      <c r="K113" s="376">
        <f t="shared" si="46"/>
        <v>4955</v>
      </c>
      <c r="L113" s="379">
        <v>0.2</v>
      </c>
      <c r="M113" s="376">
        <f t="shared" si="38"/>
        <v>3964</v>
      </c>
      <c r="N113" s="376">
        <f t="shared" si="39"/>
        <v>3964</v>
      </c>
      <c r="O113" s="21"/>
      <c r="P113" s="374"/>
      <c r="Q113" s="353"/>
      <c r="R113" s="353"/>
      <c r="S113" s="353"/>
      <c r="T113" s="353"/>
      <c r="U113" s="353"/>
      <c r="V113" s="353"/>
      <c r="W113" s="353"/>
      <c r="X113" s="353"/>
      <c r="Y113" s="353"/>
      <c r="Z113" s="353"/>
      <c r="AA113" s="353"/>
      <c r="AB113" s="353"/>
      <c r="AC113" s="353"/>
      <c r="AD113" s="353"/>
      <c r="AE113" s="353"/>
      <c r="AF113" s="353"/>
      <c r="AG113" s="353"/>
      <c r="AH113" s="353"/>
      <c r="AI113" s="353"/>
      <c r="AJ113" s="353"/>
      <c r="AK113" s="353"/>
      <c r="AL113" s="353"/>
      <c r="AM113" s="353"/>
      <c r="AN113" s="353"/>
      <c r="AO113" s="353"/>
      <c r="AP113" s="353"/>
      <c r="AQ113" s="353"/>
      <c r="AR113" s="353"/>
      <c r="AS113" s="353"/>
    </row>
    <row r="114" spans="1:45" ht="116.25" customHeight="1">
      <c r="A114" s="247" t="s">
        <v>756</v>
      </c>
      <c r="B114" s="20" t="s">
        <v>77</v>
      </c>
      <c r="C114" s="21" t="s">
        <v>1164</v>
      </c>
      <c r="D114" s="23"/>
      <c r="E114" s="21">
        <v>1</v>
      </c>
      <c r="F114" s="24">
        <v>28465</v>
      </c>
      <c r="G114" s="21" t="s">
        <v>1165</v>
      </c>
      <c r="H114" s="21" t="s">
        <v>344</v>
      </c>
      <c r="I114" s="369">
        <v>44702</v>
      </c>
      <c r="J114" s="36">
        <v>7644</v>
      </c>
      <c r="K114" s="366">
        <f t="shared" ref="K114:K117" si="47">E114*J114</f>
        <v>7644</v>
      </c>
      <c r="L114" s="373">
        <v>0.3</v>
      </c>
      <c r="M114" s="366">
        <f t="shared" si="38"/>
        <v>5350.8</v>
      </c>
      <c r="N114" s="366">
        <f t="shared" si="39"/>
        <v>5350.8</v>
      </c>
      <c r="O114" s="21" t="s">
        <v>1166</v>
      </c>
      <c r="P114" s="374" t="s">
        <v>1042</v>
      </c>
      <c r="Q114" s="353"/>
      <c r="R114" s="353"/>
      <c r="S114" s="353"/>
      <c r="T114" s="353"/>
      <c r="U114" s="353"/>
      <c r="V114" s="353"/>
      <c r="W114" s="353"/>
      <c r="X114" s="353"/>
      <c r="Y114" s="353"/>
      <c r="Z114" s="353"/>
      <c r="AA114" s="353"/>
      <c r="AB114" s="353"/>
      <c r="AC114" s="353"/>
      <c r="AD114" s="353"/>
      <c r="AE114" s="353"/>
      <c r="AF114" s="353"/>
      <c r="AG114" s="353"/>
      <c r="AH114" s="353"/>
      <c r="AI114" s="353"/>
      <c r="AJ114" s="353"/>
      <c r="AK114" s="353"/>
      <c r="AL114" s="353"/>
      <c r="AM114" s="353"/>
      <c r="AN114" s="353"/>
      <c r="AO114" s="353"/>
      <c r="AP114" s="353"/>
      <c r="AQ114" s="353"/>
      <c r="AR114" s="353"/>
      <c r="AS114" s="353"/>
    </row>
    <row r="115" spans="1:45" ht="116.25" customHeight="1">
      <c r="A115" s="19" t="s">
        <v>19</v>
      </c>
      <c r="B115" s="20" t="s">
        <v>36</v>
      </c>
      <c r="C115" s="21" t="s">
        <v>1109</v>
      </c>
      <c r="D115" s="23"/>
      <c r="E115" s="21">
        <v>1</v>
      </c>
      <c r="F115" s="24" t="s">
        <v>1167</v>
      </c>
      <c r="G115" s="21" t="s">
        <v>1168</v>
      </c>
      <c r="H115" s="21" t="s">
        <v>449</v>
      </c>
      <c r="I115" s="349">
        <v>44825</v>
      </c>
      <c r="J115" s="29">
        <v>25140</v>
      </c>
      <c r="K115" s="29">
        <f t="shared" si="47"/>
        <v>25140</v>
      </c>
      <c r="L115" s="392">
        <v>0.3</v>
      </c>
      <c r="M115" s="29">
        <f t="shared" si="38"/>
        <v>17598</v>
      </c>
      <c r="N115" s="29">
        <f t="shared" si="39"/>
        <v>17598</v>
      </c>
      <c r="O115" s="22" t="s">
        <v>1169</v>
      </c>
      <c r="P115" s="374" t="s">
        <v>1142</v>
      </c>
    </row>
    <row r="116" spans="1:45" ht="116.25" customHeight="1">
      <c r="A116" s="247" t="s">
        <v>756</v>
      </c>
      <c r="B116" s="20" t="s">
        <v>45</v>
      </c>
      <c r="C116" s="21" t="s">
        <v>761</v>
      </c>
      <c r="D116" s="23"/>
      <c r="E116" s="21">
        <v>1</v>
      </c>
      <c r="F116" s="24">
        <v>27190</v>
      </c>
      <c r="G116" s="21" t="s">
        <v>1170</v>
      </c>
      <c r="H116" s="21" t="s">
        <v>1171</v>
      </c>
      <c r="I116" s="337">
        <v>44792</v>
      </c>
      <c r="J116" s="36">
        <v>6420</v>
      </c>
      <c r="K116" s="366">
        <f t="shared" si="47"/>
        <v>6420</v>
      </c>
      <c r="L116" s="373">
        <v>0.5</v>
      </c>
      <c r="M116" s="366">
        <f t="shared" si="38"/>
        <v>3210</v>
      </c>
      <c r="N116" s="366">
        <f t="shared" si="39"/>
        <v>3210</v>
      </c>
      <c r="O116" s="21" t="s">
        <v>1172</v>
      </c>
      <c r="P116" s="374" t="s">
        <v>1042</v>
      </c>
    </row>
    <row r="117" spans="1:45" ht="116.25" customHeight="1">
      <c r="A117" s="415" t="s">
        <v>1173</v>
      </c>
      <c r="B117" s="416" t="s">
        <v>36</v>
      </c>
      <c r="C117" s="21"/>
      <c r="D117" s="23"/>
      <c r="E117" s="21">
        <v>1</v>
      </c>
      <c r="F117" s="24">
        <v>28660</v>
      </c>
      <c r="G117" s="21" t="s">
        <v>1174</v>
      </c>
      <c r="H117" s="21" t="s">
        <v>344</v>
      </c>
      <c r="I117" s="337">
        <v>44855</v>
      </c>
      <c r="J117" s="36">
        <v>4683</v>
      </c>
      <c r="K117" s="366">
        <f t="shared" si="47"/>
        <v>4683</v>
      </c>
      <c r="L117" s="373">
        <v>0</v>
      </c>
      <c r="M117" s="366">
        <f t="shared" si="38"/>
        <v>4683</v>
      </c>
      <c r="N117" s="366">
        <f t="shared" si="39"/>
        <v>4683</v>
      </c>
      <c r="O117" s="21" t="s">
        <v>952</v>
      </c>
      <c r="P117" s="374" t="s">
        <v>1042</v>
      </c>
    </row>
    <row r="118" spans="1:45" ht="116.25" customHeight="1">
      <c r="A118" s="417" t="s">
        <v>996</v>
      </c>
      <c r="B118" s="20" t="s">
        <v>36</v>
      </c>
      <c r="C118" s="418" t="s">
        <v>551</v>
      </c>
      <c r="D118" s="395"/>
      <c r="E118" s="419">
        <v>1</v>
      </c>
      <c r="F118" s="420">
        <v>25978</v>
      </c>
      <c r="G118" s="419" t="s">
        <v>1175</v>
      </c>
      <c r="H118" s="419" t="s">
        <v>1176</v>
      </c>
      <c r="I118" s="421">
        <v>44789</v>
      </c>
      <c r="J118" s="422">
        <v>37062</v>
      </c>
      <c r="K118" s="423">
        <f>J118*E118</f>
        <v>37062</v>
      </c>
      <c r="L118" s="424">
        <v>0</v>
      </c>
      <c r="M118" s="423">
        <f t="shared" si="38"/>
        <v>37062</v>
      </c>
      <c r="N118" s="423">
        <f t="shared" si="39"/>
        <v>37062</v>
      </c>
      <c r="O118" s="419" t="s">
        <v>1177</v>
      </c>
      <c r="P118" s="425" t="s">
        <v>1150</v>
      </c>
    </row>
    <row r="119" spans="1:45" ht="116.25" customHeight="1">
      <c r="A119" s="250" t="s">
        <v>555</v>
      </c>
      <c r="B119" s="20" t="s">
        <v>92</v>
      </c>
      <c r="C119" s="21" t="s">
        <v>1178</v>
      </c>
      <c r="D119" s="23"/>
      <c r="E119" s="21">
        <v>2</v>
      </c>
      <c r="F119" s="24">
        <v>28559</v>
      </c>
      <c r="G119" s="21" t="s">
        <v>1179</v>
      </c>
      <c r="H119" s="21" t="s">
        <v>145</v>
      </c>
      <c r="I119" s="337">
        <v>44825</v>
      </c>
      <c r="J119" s="36">
        <v>3400</v>
      </c>
      <c r="K119" s="366">
        <f t="shared" ref="K119:K121" si="48">E119*J119</f>
        <v>6800</v>
      </c>
      <c r="L119" s="373">
        <v>0</v>
      </c>
      <c r="M119" s="366">
        <f t="shared" si="38"/>
        <v>6800</v>
      </c>
      <c r="N119" s="366">
        <f t="shared" si="39"/>
        <v>3400</v>
      </c>
      <c r="O119" s="35" t="s">
        <v>1154</v>
      </c>
      <c r="P119" s="374" t="s">
        <v>1042</v>
      </c>
    </row>
    <row r="120" spans="1:45" ht="116.25" customHeight="1">
      <c r="A120" s="247" t="s">
        <v>756</v>
      </c>
      <c r="B120" s="20" t="s">
        <v>77</v>
      </c>
      <c r="C120" s="21" t="s">
        <v>1128</v>
      </c>
      <c r="D120" s="23"/>
      <c r="E120" s="21">
        <v>1</v>
      </c>
      <c r="F120" s="24">
        <v>28422</v>
      </c>
      <c r="G120" s="21" t="s">
        <v>1180</v>
      </c>
      <c r="H120" s="21" t="s">
        <v>145</v>
      </c>
      <c r="I120" s="369">
        <v>44702</v>
      </c>
      <c r="J120" s="36">
        <v>5669</v>
      </c>
      <c r="K120" s="366">
        <f t="shared" si="48"/>
        <v>5669</v>
      </c>
      <c r="L120" s="373">
        <v>0</v>
      </c>
      <c r="M120" s="366">
        <f t="shared" si="38"/>
        <v>5669</v>
      </c>
      <c r="N120" s="366">
        <f t="shared" si="39"/>
        <v>5669</v>
      </c>
      <c r="O120" s="21" t="s">
        <v>952</v>
      </c>
      <c r="P120" s="374" t="s">
        <v>1042</v>
      </c>
    </row>
    <row r="121" spans="1:45" ht="116.25" customHeight="1">
      <c r="A121" s="306" t="s">
        <v>828</v>
      </c>
      <c r="B121" s="20" t="s">
        <v>77</v>
      </c>
      <c r="C121" s="426" t="s">
        <v>1178</v>
      </c>
      <c r="D121" s="395"/>
      <c r="E121" s="394">
        <v>3</v>
      </c>
      <c r="F121" s="396">
        <v>27438</v>
      </c>
      <c r="G121" s="394" t="s">
        <v>1181</v>
      </c>
      <c r="H121" s="394" t="s">
        <v>281</v>
      </c>
      <c r="I121" s="427">
        <v>44611</v>
      </c>
      <c r="J121" s="397">
        <v>5617</v>
      </c>
      <c r="K121" s="398">
        <f t="shared" si="48"/>
        <v>16851</v>
      </c>
      <c r="L121" s="399">
        <v>0.5</v>
      </c>
      <c r="M121" s="398">
        <f t="shared" si="38"/>
        <v>8425.5</v>
      </c>
      <c r="N121" s="398">
        <f t="shared" si="39"/>
        <v>2808.5</v>
      </c>
      <c r="O121" s="394" t="s">
        <v>1182</v>
      </c>
      <c r="P121" s="374" t="s">
        <v>1042</v>
      </c>
    </row>
    <row r="122" spans="1:45" ht="116.25" customHeight="1">
      <c r="A122" s="199" t="s">
        <v>538</v>
      </c>
      <c r="B122" s="20" t="s">
        <v>77</v>
      </c>
      <c r="C122" s="35" t="s">
        <v>551</v>
      </c>
      <c r="D122" s="23"/>
      <c r="E122" s="21">
        <v>1</v>
      </c>
      <c r="F122" s="24">
        <v>28047</v>
      </c>
      <c r="G122" s="21" t="s">
        <v>1183</v>
      </c>
      <c r="H122" s="21" t="s">
        <v>1184</v>
      </c>
      <c r="I122" s="337">
        <v>44885</v>
      </c>
      <c r="J122" s="36">
        <v>23737</v>
      </c>
      <c r="K122" s="366">
        <f>J122*E122</f>
        <v>23737</v>
      </c>
      <c r="L122" s="373">
        <v>0.3</v>
      </c>
      <c r="M122" s="366">
        <f t="shared" si="38"/>
        <v>16615.900000000001</v>
      </c>
      <c r="N122" s="366">
        <f t="shared" si="39"/>
        <v>16615.900000000001</v>
      </c>
      <c r="O122" s="35" t="s">
        <v>1185</v>
      </c>
      <c r="P122" s="374" t="s">
        <v>1042</v>
      </c>
    </row>
    <row r="123" spans="1:45" ht="116.25" customHeight="1">
      <c r="A123" s="137" t="s">
        <v>203</v>
      </c>
      <c r="B123" s="20" t="s">
        <v>77</v>
      </c>
      <c r="C123" s="21" t="s">
        <v>1082</v>
      </c>
      <c r="D123" s="23"/>
      <c r="E123" s="21">
        <v>6</v>
      </c>
      <c r="F123" s="24">
        <v>27652</v>
      </c>
      <c r="G123" s="21" t="s">
        <v>1186</v>
      </c>
      <c r="H123" s="21" t="s">
        <v>231</v>
      </c>
      <c r="I123" s="349">
        <v>44762</v>
      </c>
      <c r="J123" s="36">
        <v>2674</v>
      </c>
      <c r="K123" s="29">
        <f>E123*J123</f>
        <v>16044</v>
      </c>
      <c r="L123" s="403">
        <v>0</v>
      </c>
      <c r="M123" s="29">
        <f t="shared" si="38"/>
        <v>16044</v>
      </c>
      <c r="N123" s="29">
        <f t="shared" si="39"/>
        <v>2674</v>
      </c>
      <c r="O123" s="21" t="s">
        <v>1187</v>
      </c>
      <c r="P123" s="374" t="s">
        <v>1042</v>
      </c>
    </row>
    <row r="124" spans="1:45" ht="116.25" customHeight="1">
      <c r="A124" s="269" t="s">
        <v>638</v>
      </c>
      <c r="B124" s="20" t="s">
        <v>77</v>
      </c>
      <c r="C124" s="21" t="s">
        <v>439</v>
      </c>
      <c r="D124" s="23"/>
      <c r="E124" s="21">
        <v>1</v>
      </c>
      <c r="F124" s="24">
        <v>25204</v>
      </c>
      <c r="G124" s="21" t="s">
        <v>1188</v>
      </c>
      <c r="H124" s="21" t="s">
        <v>1189</v>
      </c>
      <c r="I124" s="337">
        <v>44730</v>
      </c>
      <c r="J124" s="36">
        <v>6678</v>
      </c>
      <c r="K124" s="366">
        <f t="shared" ref="K124:K125" si="49">J124*E124</f>
        <v>6678</v>
      </c>
      <c r="L124" s="373">
        <v>0.5</v>
      </c>
      <c r="M124" s="366">
        <f t="shared" si="38"/>
        <v>3339</v>
      </c>
      <c r="N124" s="366">
        <f t="shared" si="39"/>
        <v>3339</v>
      </c>
      <c r="O124" s="35" t="s">
        <v>952</v>
      </c>
      <c r="P124" s="374" t="s">
        <v>1042</v>
      </c>
    </row>
    <row r="125" spans="1:45" ht="116.25" customHeight="1">
      <c r="A125" s="269" t="s">
        <v>638</v>
      </c>
      <c r="B125" s="20" t="s">
        <v>77</v>
      </c>
      <c r="C125" s="21" t="s">
        <v>439</v>
      </c>
      <c r="D125" s="23"/>
      <c r="E125" s="21">
        <v>1</v>
      </c>
      <c r="F125" s="24">
        <v>27974</v>
      </c>
      <c r="G125" s="21" t="s">
        <v>1190</v>
      </c>
      <c r="H125" s="21" t="s">
        <v>1184</v>
      </c>
      <c r="I125" s="337">
        <v>44854</v>
      </c>
      <c r="J125" s="36">
        <v>6003</v>
      </c>
      <c r="K125" s="366">
        <f t="shared" si="49"/>
        <v>6003</v>
      </c>
      <c r="L125" s="373">
        <v>0.3</v>
      </c>
      <c r="M125" s="366">
        <f t="shared" si="38"/>
        <v>4202.1000000000004</v>
      </c>
      <c r="N125" s="366">
        <f t="shared" si="39"/>
        <v>4202.1000000000004</v>
      </c>
      <c r="O125" s="23"/>
      <c r="P125" s="374" t="s">
        <v>1042</v>
      </c>
    </row>
    <row r="126" spans="1:45" ht="116.25" customHeight="1">
      <c r="A126" s="82" t="s">
        <v>54</v>
      </c>
      <c r="B126" s="20" t="s">
        <v>45</v>
      </c>
      <c r="C126" s="21" t="s">
        <v>1191</v>
      </c>
      <c r="D126" s="23"/>
      <c r="E126" s="21">
        <v>1</v>
      </c>
      <c r="F126" s="24">
        <v>28685</v>
      </c>
      <c r="G126" s="21" t="s">
        <v>1192</v>
      </c>
      <c r="H126" s="21" t="s">
        <v>57</v>
      </c>
      <c r="I126" s="349">
        <v>44855</v>
      </c>
      <c r="J126" s="29">
        <v>8838</v>
      </c>
      <c r="K126" s="29">
        <f>E126*J126</f>
        <v>8838</v>
      </c>
      <c r="L126" s="392">
        <v>0</v>
      </c>
      <c r="M126" s="29">
        <f t="shared" si="38"/>
        <v>8838</v>
      </c>
      <c r="N126" s="29">
        <f t="shared" si="39"/>
        <v>8838</v>
      </c>
      <c r="O126" s="35" t="s">
        <v>1112</v>
      </c>
      <c r="P126" s="374" t="s">
        <v>1042</v>
      </c>
    </row>
    <row r="127" spans="1:45" ht="116.25" customHeight="1">
      <c r="A127" s="269" t="s">
        <v>996</v>
      </c>
      <c r="B127" s="20" t="s">
        <v>45</v>
      </c>
      <c r="C127" s="21" t="s">
        <v>1135</v>
      </c>
      <c r="D127" s="23"/>
      <c r="E127" s="21">
        <v>2</v>
      </c>
      <c r="F127" s="24">
        <v>28677</v>
      </c>
      <c r="G127" s="21" t="s">
        <v>1193</v>
      </c>
      <c r="H127" s="21" t="s">
        <v>57</v>
      </c>
      <c r="I127" s="337">
        <v>44855</v>
      </c>
      <c r="J127" s="36">
        <v>9969</v>
      </c>
      <c r="K127" s="366">
        <f>J127*E127</f>
        <v>19938</v>
      </c>
      <c r="L127" s="373">
        <v>0</v>
      </c>
      <c r="M127" s="366">
        <f t="shared" si="38"/>
        <v>19938</v>
      </c>
      <c r="N127" s="366">
        <f t="shared" si="39"/>
        <v>9969</v>
      </c>
      <c r="O127" s="21" t="s">
        <v>1194</v>
      </c>
      <c r="P127" s="374" t="s">
        <v>1042</v>
      </c>
    </row>
    <row r="128" spans="1:45" ht="116.25" customHeight="1">
      <c r="A128" s="137" t="s">
        <v>203</v>
      </c>
      <c r="B128" s="20" t="s">
        <v>36</v>
      </c>
      <c r="C128" s="21" t="s">
        <v>1082</v>
      </c>
      <c r="D128" s="23"/>
      <c r="E128" s="21">
        <v>3</v>
      </c>
      <c r="F128" s="24">
        <v>22215</v>
      </c>
      <c r="G128" s="21" t="s">
        <v>1195</v>
      </c>
      <c r="H128" s="21" t="s">
        <v>281</v>
      </c>
      <c r="I128" s="349">
        <v>44637</v>
      </c>
      <c r="J128" s="36">
        <v>3380</v>
      </c>
      <c r="K128" s="366">
        <f t="shared" ref="K128:K129" si="50">E128*J128</f>
        <v>10140</v>
      </c>
      <c r="L128" s="373">
        <v>0.6</v>
      </c>
      <c r="M128" s="366">
        <f t="shared" si="38"/>
        <v>4056</v>
      </c>
      <c r="N128" s="366">
        <f t="shared" si="39"/>
        <v>1352</v>
      </c>
      <c r="O128" s="21" t="s">
        <v>952</v>
      </c>
      <c r="P128" s="374" t="s">
        <v>1042</v>
      </c>
    </row>
    <row r="129" spans="1:16" ht="116.25" customHeight="1">
      <c r="A129" s="137" t="s">
        <v>203</v>
      </c>
      <c r="B129" s="20" t="s">
        <v>36</v>
      </c>
      <c r="C129" s="21" t="s">
        <v>1196</v>
      </c>
      <c r="D129" s="23"/>
      <c r="E129" s="21">
        <v>8</v>
      </c>
      <c r="F129" s="24">
        <v>28578</v>
      </c>
      <c r="G129" s="21" t="s">
        <v>1197</v>
      </c>
      <c r="H129" s="21" t="s">
        <v>583</v>
      </c>
      <c r="I129" s="35" t="s">
        <v>1198</v>
      </c>
      <c r="J129" s="36">
        <v>1738</v>
      </c>
      <c r="K129" s="366">
        <f t="shared" si="50"/>
        <v>13904</v>
      </c>
      <c r="L129" s="373">
        <v>0</v>
      </c>
      <c r="M129" s="366">
        <f t="shared" si="38"/>
        <v>13904</v>
      </c>
      <c r="N129" s="366">
        <f t="shared" si="39"/>
        <v>1738</v>
      </c>
      <c r="O129" s="35" t="s">
        <v>1030</v>
      </c>
      <c r="P129" s="374" t="s">
        <v>1042</v>
      </c>
    </row>
    <row r="130" spans="1:16" ht="116.25" customHeight="1">
      <c r="A130" s="274" t="s">
        <v>638</v>
      </c>
      <c r="B130" s="20" t="s">
        <v>77</v>
      </c>
      <c r="C130" s="428" t="s">
        <v>1160</v>
      </c>
      <c r="D130" s="395"/>
      <c r="E130" s="428">
        <v>1</v>
      </c>
      <c r="F130" s="429">
        <v>28860</v>
      </c>
      <c r="G130" s="428" t="s">
        <v>1199</v>
      </c>
      <c r="H130" s="428" t="s">
        <v>650</v>
      </c>
      <c r="I130" s="430">
        <v>44916</v>
      </c>
      <c r="J130" s="431">
        <v>8718</v>
      </c>
      <c r="K130" s="431">
        <f>J130*E130</f>
        <v>8718</v>
      </c>
      <c r="L130" s="432">
        <v>0</v>
      </c>
      <c r="M130" s="431">
        <f t="shared" si="38"/>
        <v>8718</v>
      </c>
      <c r="N130" s="431">
        <f t="shared" si="39"/>
        <v>8718</v>
      </c>
      <c r="O130" s="433" t="s">
        <v>1200</v>
      </c>
      <c r="P130" s="434" t="s">
        <v>1042</v>
      </c>
    </row>
    <row r="131" spans="1:16" ht="116.25" customHeight="1">
      <c r="A131" s="269" t="s">
        <v>996</v>
      </c>
      <c r="B131" s="20" t="s">
        <v>36</v>
      </c>
      <c r="C131" s="21"/>
      <c r="D131" s="23"/>
      <c r="E131" s="21">
        <v>2</v>
      </c>
      <c r="F131" s="24"/>
      <c r="G131" s="21" t="s">
        <v>1201</v>
      </c>
      <c r="H131" s="21" t="s">
        <v>481</v>
      </c>
      <c r="I131" s="375">
        <v>44795</v>
      </c>
      <c r="J131" s="36">
        <v>8110</v>
      </c>
      <c r="K131" s="366">
        <f t="shared" ref="K131:K132" si="51">E131*J131</f>
        <v>16220</v>
      </c>
      <c r="L131" s="21">
        <v>0</v>
      </c>
      <c r="M131" s="366">
        <f t="shared" si="38"/>
        <v>16220</v>
      </c>
      <c r="N131" s="366">
        <f t="shared" si="39"/>
        <v>8110</v>
      </c>
      <c r="O131" s="21" t="s">
        <v>1202</v>
      </c>
      <c r="P131" s="374" t="s">
        <v>1042</v>
      </c>
    </row>
    <row r="132" spans="1:16" ht="116.25" customHeight="1">
      <c r="A132" s="19" t="s">
        <v>19</v>
      </c>
      <c r="B132" s="20" t="s">
        <v>36</v>
      </c>
      <c r="C132" s="21" t="s">
        <v>1109</v>
      </c>
      <c r="D132" s="23"/>
      <c r="E132" s="21">
        <v>1</v>
      </c>
      <c r="F132" s="24" t="s">
        <v>1110</v>
      </c>
      <c r="G132" s="21" t="s">
        <v>1111</v>
      </c>
      <c r="H132" s="21" t="s">
        <v>449</v>
      </c>
      <c r="I132" s="349">
        <v>44763</v>
      </c>
      <c r="J132" s="29">
        <v>18976</v>
      </c>
      <c r="K132" s="29">
        <f t="shared" si="51"/>
        <v>18976</v>
      </c>
      <c r="L132" s="403">
        <v>0.3</v>
      </c>
      <c r="M132" s="29">
        <f t="shared" si="38"/>
        <v>13283.2</v>
      </c>
      <c r="N132" s="29">
        <f t="shared" si="39"/>
        <v>13283.2</v>
      </c>
      <c r="O132" s="22" t="s">
        <v>1112</v>
      </c>
      <c r="P132" s="374" t="s">
        <v>1042</v>
      </c>
    </row>
    <row r="133" spans="1:16" ht="116.25" customHeight="1">
      <c r="A133" s="82" t="s">
        <v>54</v>
      </c>
      <c r="B133" s="20" t="s">
        <v>45</v>
      </c>
      <c r="C133" s="21" t="s">
        <v>1135</v>
      </c>
      <c r="D133" s="23"/>
      <c r="E133" s="21">
        <v>1</v>
      </c>
      <c r="F133" s="24">
        <v>28321</v>
      </c>
      <c r="G133" s="35" t="s">
        <v>1203</v>
      </c>
      <c r="H133" s="21" t="s">
        <v>57</v>
      </c>
      <c r="I133" s="349">
        <v>44855</v>
      </c>
      <c r="J133" s="29">
        <v>10744</v>
      </c>
      <c r="K133" s="435">
        <f>E124*J133</f>
        <v>10744</v>
      </c>
      <c r="L133" s="370">
        <v>0</v>
      </c>
      <c r="M133" s="29">
        <f t="shared" si="38"/>
        <v>10744</v>
      </c>
      <c r="N133" s="29">
        <f t="shared" si="39"/>
        <v>10744</v>
      </c>
      <c r="O133" s="35" t="s">
        <v>1204</v>
      </c>
      <c r="P133" s="374" t="s">
        <v>1042</v>
      </c>
    </row>
    <row r="134" spans="1:16" ht="116.25" customHeight="1">
      <c r="A134" s="126" t="s">
        <v>127</v>
      </c>
      <c r="B134" s="20" t="s">
        <v>36</v>
      </c>
      <c r="C134" s="21" t="s">
        <v>1109</v>
      </c>
      <c r="D134" s="23"/>
      <c r="E134" s="21">
        <v>1</v>
      </c>
      <c r="F134" s="24">
        <v>28735</v>
      </c>
      <c r="G134" s="21" t="s">
        <v>1205</v>
      </c>
      <c r="H134" s="21" t="s">
        <v>145</v>
      </c>
      <c r="I134" s="349">
        <v>44886</v>
      </c>
      <c r="J134" s="36">
        <v>16529</v>
      </c>
      <c r="K134" s="29">
        <f t="shared" ref="K134:K135" si="52">E134*J134</f>
        <v>16529</v>
      </c>
      <c r="L134" s="436">
        <v>0</v>
      </c>
      <c r="M134" s="29">
        <f t="shared" si="38"/>
        <v>16529</v>
      </c>
      <c r="N134" s="29">
        <f t="shared" si="39"/>
        <v>16529</v>
      </c>
      <c r="O134" s="21" t="s">
        <v>952</v>
      </c>
      <c r="P134" s="374" t="s">
        <v>1042</v>
      </c>
    </row>
    <row r="135" spans="1:16" ht="116.25" customHeight="1">
      <c r="A135" s="195" t="s">
        <v>337</v>
      </c>
      <c r="B135" s="20" t="s">
        <v>77</v>
      </c>
      <c r="C135" s="35" t="s">
        <v>1082</v>
      </c>
      <c r="D135" s="23"/>
      <c r="E135" s="21">
        <v>1</v>
      </c>
      <c r="F135" s="24">
        <v>27236</v>
      </c>
      <c r="G135" s="21" t="s">
        <v>1206</v>
      </c>
      <c r="H135" s="21" t="s">
        <v>281</v>
      </c>
      <c r="I135" s="337">
        <v>44853</v>
      </c>
      <c r="J135" s="36">
        <v>21412</v>
      </c>
      <c r="K135" s="366">
        <f t="shared" si="52"/>
        <v>21412</v>
      </c>
      <c r="L135" s="371">
        <v>0.5</v>
      </c>
      <c r="M135" s="366">
        <f t="shared" si="38"/>
        <v>10706</v>
      </c>
      <c r="N135" s="366">
        <f t="shared" si="39"/>
        <v>10706</v>
      </c>
      <c r="O135" s="21" t="s">
        <v>1207</v>
      </c>
      <c r="P135" s="374" t="s">
        <v>1042</v>
      </c>
    </row>
    <row r="136" spans="1:16" ht="116.25" customHeight="1">
      <c r="A136" s="269" t="s">
        <v>996</v>
      </c>
      <c r="B136" s="20" t="s">
        <v>77</v>
      </c>
      <c r="C136" s="21" t="s">
        <v>416</v>
      </c>
      <c r="D136" s="23"/>
      <c r="E136" s="21">
        <v>2</v>
      </c>
      <c r="F136" s="24">
        <v>18077</v>
      </c>
      <c r="G136" s="21" t="s">
        <v>1208</v>
      </c>
      <c r="H136" s="21" t="s">
        <v>947</v>
      </c>
      <c r="I136" s="337">
        <v>44763</v>
      </c>
      <c r="J136" s="36">
        <v>15984</v>
      </c>
      <c r="K136" s="366">
        <f>J136*E136</f>
        <v>31968</v>
      </c>
      <c r="L136" s="371">
        <v>0</v>
      </c>
      <c r="M136" s="366">
        <f t="shared" si="38"/>
        <v>31968</v>
      </c>
      <c r="N136" s="366">
        <f t="shared" si="39"/>
        <v>15984</v>
      </c>
      <c r="O136" s="35" t="s">
        <v>1209</v>
      </c>
      <c r="P136" s="374" t="s">
        <v>1042</v>
      </c>
    </row>
    <row r="137" spans="1:16" ht="116.25" customHeight="1">
      <c r="A137" s="269" t="s">
        <v>996</v>
      </c>
      <c r="B137" s="20" t="s">
        <v>77</v>
      </c>
      <c r="C137" s="21" t="s">
        <v>1109</v>
      </c>
      <c r="D137" s="23"/>
      <c r="E137" s="21">
        <v>1</v>
      </c>
      <c r="F137" s="24"/>
      <c r="G137" s="21" t="s">
        <v>1210</v>
      </c>
      <c r="H137" s="21" t="s">
        <v>437</v>
      </c>
      <c r="I137" s="375">
        <v>44795</v>
      </c>
      <c r="J137" s="36">
        <v>19500</v>
      </c>
      <c r="K137" s="366">
        <f>E137*J137</f>
        <v>19500</v>
      </c>
      <c r="L137" s="371">
        <v>0</v>
      </c>
      <c r="M137" s="366">
        <f t="shared" si="38"/>
        <v>19500</v>
      </c>
      <c r="N137" s="366">
        <f t="shared" si="39"/>
        <v>19500</v>
      </c>
      <c r="O137" s="21" t="s">
        <v>1211</v>
      </c>
      <c r="P137" s="374"/>
    </row>
    <row r="138" spans="1:16" ht="116.25" customHeight="1">
      <c r="A138" s="269" t="s">
        <v>996</v>
      </c>
      <c r="B138" s="20" t="s">
        <v>45</v>
      </c>
      <c r="C138" s="21" t="s">
        <v>1039</v>
      </c>
      <c r="D138" s="23"/>
      <c r="E138" s="21">
        <v>2</v>
      </c>
      <c r="F138" s="24"/>
      <c r="G138" s="21" t="s">
        <v>1212</v>
      </c>
      <c r="H138" s="21" t="s">
        <v>32</v>
      </c>
      <c r="I138" s="349"/>
      <c r="J138" s="36">
        <v>7672</v>
      </c>
      <c r="K138" s="366">
        <f>J138*E138</f>
        <v>15344</v>
      </c>
      <c r="L138" s="371"/>
      <c r="M138" s="366">
        <f t="shared" si="38"/>
        <v>15344</v>
      </c>
      <c r="N138" s="366">
        <f t="shared" si="39"/>
        <v>7672</v>
      </c>
      <c r="O138" s="21" t="s">
        <v>1213</v>
      </c>
      <c r="P138" s="374" t="s">
        <v>1042</v>
      </c>
    </row>
    <row r="139" spans="1:16" ht="116.25" customHeight="1">
      <c r="A139" s="269" t="s">
        <v>996</v>
      </c>
      <c r="B139" s="20" t="s">
        <v>45</v>
      </c>
      <c r="C139" s="21" t="s">
        <v>1039</v>
      </c>
      <c r="D139" s="23"/>
      <c r="E139" s="21">
        <v>1</v>
      </c>
      <c r="F139" s="24" t="s">
        <v>1214</v>
      </c>
      <c r="G139" s="21" t="s">
        <v>1215</v>
      </c>
      <c r="H139" s="21" t="s">
        <v>57</v>
      </c>
      <c r="I139" s="337">
        <v>44855</v>
      </c>
      <c r="J139" s="36">
        <v>8847</v>
      </c>
      <c r="K139" s="366">
        <f>E139*J139</f>
        <v>8847</v>
      </c>
      <c r="L139" s="371">
        <v>0</v>
      </c>
      <c r="M139" s="366">
        <f t="shared" si="38"/>
        <v>8847</v>
      </c>
      <c r="N139" s="366">
        <f t="shared" si="39"/>
        <v>8847</v>
      </c>
      <c r="O139" s="21" t="s">
        <v>1216</v>
      </c>
      <c r="P139" s="374" t="s">
        <v>1042</v>
      </c>
    </row>
    <row r="140" spans="1:16" ht="116.25" customHeight="1">
      <c r="A140" s="274" t="s">
        <v>996</v>
      </c>
      <c r="B140" s="437" t="s">
        <v>45</v>
      </c>
      <c r="C140" s="120" t="s">
        <v>551</v>
      </c>
      <c r="D140" s="23"/>
      <c r="E140" s="120">
        <v>1</v>
      </c>
      <c r="F140" s="121">
        <v>20405</v>
      </c>
      <c r="G140" s="113" t="s">
        <v>1217</v>
      </c>
      <c r="H140" s="113" t="s">
        <v>983</v>
      </c>
      <c r="I140" s="357">
        <v>44757</v>
      </c>
      <c r="J140" s="158">
        <v>37516</v>
      </c>
      <c r="K140" s="28">
        <f t="shared" ref="K140:K141" si="53">J140*E140</f>
        <v>37516</v>
      </c>
      <c r="L140" s="438">
        <v>0.3</v>
      </c>
      <c r="M140" s="28">
        <f t="shared" si="38"/>
        <v>26261.200000000001</v>
      </c>
      <c r="N140" s="28">
        <f t="shared" si="39"/>
        <v>26261.200000000001</v>
      </c>
      <c r="O140" s="113" t="s">
        <v>1154</v>
      </c>
      <c r="P140" s="439" t="s">
        <v>1042</v>
      </c>
    </row>
    <row r="141" spans="1:16" ht="116.25" customHeight="1">
      <c r="A141" s="199" t="s">
        <v>538</v>
      </c>
      <c r="B141" s="20" t="s">
        <v>45</v>
      </c>
      <c r="C141" s="21" t="s">
        <v>1218</v>
      </c>
      <c r="D141" s="23"/>
      <c r="E141" s="21">
        <v>1</v>
      </c>
      <c r="F141" s="24">
        <v>26763</v>
      </c>
      <c r="G141" s="21" t="s">
        <v>1219</v>
      </c>
      <c r="H141" s="21" t="s">
        <v>1220</v>
      </c>
      <c r="I141" s="337">
        <v>44792</v>
      </c>
      <c r="J141" s="36">
        <v>20858</v>
      </c>
      <c r="K141" s="366">
        <f t="shared" si="53"/>
        <v>20858</v>
      </c>
      <c r="L141" s="371">
        <v>0.6</v>
      </c>
      <c r="M141" s="366">
        <f t="shared" si="38"/>
        <v>8343.2000000000007</v>
      </c>
      <c r="N141" s="366">
        <f t="shared" si="39"/>
        <v>8343.2000000000007</v>
      </c>
      <c r="O141" s="35" t="s">
        <v>1221</v>
      </c>
      <c r="P141" s="374" t="s">
        <v>1150</v>
      </c>
    </row>
    <row r="142" spans="1:16" ht="116.25" customHeight="1">
      <c r="A142" s="269" t="s">
        <v>638</v>
      </c>
      <c r="B142" s="20" t="s">
        <v>77</v>
      </c>
      <c r="C142" s="21" t="s">
        <v>439</v>
      </c>
      <c r="D142" s="23"/>
      <c r="E142" s="21">
        <v>1</v>
      </c>
      <c r="F142" s="24"/>
      <c r="G142" s="21" t="s">
        <v>1222</v>
      </c>
      <c r="H142" s="21" t="s">
        <v>117</v>
      </c>
      <c r="I142" s="345">
        <v>44795</v>
      </c>
      <c r="J142" s="36">
        <v>3643</v>
      </c>
      <c r="K142" s="295">
        <f t="shared" ref="K142:K146" si="54">E142*J142</f>
        <v>3643</v>
      </c>
      <c r="L142" s="379">
        <v>0</v>
      </c>
      <c r="M142" s="295">
        <f t="shared" si="38"/>
        <v>3643</v>
      </c>
      <c r="N142" s="295">
        <f t="shared" si="39"/>
        <v>3643</v>
      </c>
      <c r="O142" s="172" t="s">
        <v>1145</v>
      </c>
      <c r="P142" s="374"/>
    </row>
    <row r="143" spans="1:16" ht="116.25" customHeight="1">
      <c r="A143" s="269" t="s">
        <v>638</v>
      </c>
      <c r="B143" s="20" t="s">
        <v>77</v>
      </c>
      <c r="C143" s="21" t="s">
        <v>439</v>
      </c>
      <c r="D143" s="23"/>
      <c r="E143" s="21">
        <v>1</v>
      </c>
      <c r="F143" s="24"/>
      <c r="G143" s="21" t="s">
        <v>1223</v>
      </c>
      <c r="H143" s="21" t="s">
        <v>117</v>
      </c>
      <c r="I143" s="345">
        <v>44795</v>
      </c>
      <c r="J143" s="36">
        <v>3827</v>
      </c>
      <c r="K143" s="295">
        <f t="shared" si="54"/>
        <v>3827</v>
      </c>
      <c r="L143" s="379">
        <v>0</v>
      </c>
      <c r="M143" s="295">
        <f t="shared" si="38"/>
        <v>3827</v>
      </c>
      <c r="N143" s="295">
        <f t="shared" si="39"/>
        <v>3827</v>
      </c>
      <c r="O143" s="172" t="s">
        <v>1145</v>
      </c>
      <c r="P143" s="374"/>
    </row>
    <row r="144" spans="1:16" ht="116.25" customHeight="1">
      <c r="A144" s="247" t="s">
        <v>756</v>
      </c>
      <c r="B144" s="20" t="s">
        <v>77</v>
      </c>
      <c r="C144" s="21" t="s">
        <v>1128</v>
      </c>
      <c r="D144" s="23"/>
      <c r="E144" s="21">
        <v>1</v>
      </c>
      <c r="F144" s="24">
        <v>28464</v>
      </c>
      <c r="G144" s="21" t="s">
        <v>1224</v>
      </c>
      <c r="H144" s="21" t="s">
        <v>344</v>
      </c>
      <c r="I144" s="369">
        <v>44702</v>
      </c>
      <c r="J144" s="36">
        <v>5717</v>
      </c>
      <c r="K144" s="366">
        <f t="shared" si="54"/>
        <v>5717</v>
      </c>
      <c r="L144" s="371">
        <v>0.3</v>
      </c>
      <c r="M144" s="366">
        <f t="shared" si="38"/>
        <v>4001.9</v>
      </c>
      <c r="N144" s="366">
        <f t="shared" si="39"/>
        <v>4001.9</v>
      </c>
      <c r="O144" s="35" t="s">
        <v>952</v>
      </c>
      <c r="P144" s="374" t="s">
        <v>1042</v>
      </c>
    </row>
    <row r="145" spans="1:45" ht="116.25" customHeight="1">
      <c r="A145" s="119" t="s">
        <v>127</v>
      </c>
      <c r="B145" s="20" t="s">
        <v>77</v>
      </c>
      <c r="C145" s="120" t="s">
        <v>1109</v>
      </c>
      <c r="D145" s="23"/>
      <c r="E145" s="120">
        <v>1</v>
      </c>
      <c r="F145" s="121" t="s">
        <v>1225</v>
      </c>
      <c r="G145" s="120" t="s">
        <v>1226</v>
      </c>
      <c r="H145" s="120" t="s">
        <v>1227</v>
      </c>
      <c r="I145" s="440">
        <v>44614</v>
      </c>
      <c r="J145" s="158">
        <v>27022</v>
      </c>
      <c r="K145" s="28">
        <f t="shared" si="54"/>
        <v>27022</v>
      </c>
      <c r="L145" s="401">
        <v>0</v>
      </c>
      <c r="M145" s="28">
        <f t="shared" si="38"/>
        <v>27022</v>
      </c>
      <c r="N145" s="28">
        <f t="shared" si="39"/>
        <v>27022</v>
      </c>
      <c r="O145" s="113" t="s">
        <v>1137</v>
      </c>
      <c r="P145" s="439" t="s">
        <v>1042</v>
      </c>
    </row>
    <row r="146" spans="1:45" ht="116.25" customHeight="1">
      <c r="A146" s="137" t="s">
        <v>203</v>
      </c>
      <c r="B146" s="20" t="s">
        <v>77</v>
      </c>
      <c r="C146" s="21" t="s">
        <v>1082</v>
      </c>
      <c r="D146" s="23"/>
      <c r="E146" s="21">
        <v>6</v>
      </c>
      <c r="F146" s="24">
        <v>28882</v>
      </c>
      <c r="G146" s="21" t="s">
        <v>1228</v>
      </c>
      <c r="H146" s="21" t="s">
        <v>281</v>
      </c>
      <c r="I146" s="333">
        <v>44614</v>
      </c>
      <c r="J146" s="36">
        <v>3872</v>
      </c>
      <c r="K146" s="366">
        <f t="shared" si="54"/>
        <v>23232</v>
      </c>
      <c r="L146" s="371">
        <v>0</v>
      </c>
      <c r="M146" s="366">
        <f t="shared" si="38"/>
        <v>23232</v>
      </c>
      <c r="N146" s="366">
        <f t="shared" si="39"/>
        <v>3872</v>
      </c>
      <c r="O146" s="21" t="s">
        <v>952</v>
      </c>
      <c r="P146" s="374" t="s">
        <v>1042</v>
      </c>
    </row>
    <row r="147" spans="1:45" ht="116.25" customHeight="1">
      <c r="A147" s="269" t="s">
        <v>996</v>
      </c>
      <c r="B147" s="20" t="s">
        <v>77</v>
      </c>
      <c r="C147" s="21" t="s">
        <v>1039</v>
      </c>
      <c r="D147" s="23"/>
      <c r="E147" s="21">
        <v>2</v>
      </c>
      <c r="F147" s="24"/>
      <c r="G147" s="21" t="s">
        <v>1229</v>
      </c>
      <c r="H147" s="21" t="s">
        <v>481</v>
      </c>
      <c r="I147" s="375">
        <v>44795</v>
      </c>
      <c r="J147" s="36">
        <v>8945</v>
      </c>
      <c r="K147" s="366">
        <f t="shared" ref="K147:K151" si="55">J147*E147</f>
        <v>17890</v>
      </c>
      <c r="L147" s="371">
        <v>0</v>
      </c>
      <c r="M147" s="366">
        <f t="shared" si="38"/>
        <v>17890</v>
      </c>
      <c r="N147" s="366">
        <f t="shared" si="39"/>
        <v>8945</v>
      </c>
      <c r="O147" s="21" t="s">
        <v>1202</v>
      </c>
      <c r="P147" s="374" t="s">
        <v>1042</v>
      </c>
    </row>
    <row r="148" spans="1:45" ht="97.5" customHeight="1">
      <c r="A148" s="269" t="s">
        <v>996</v>
      </c>
      <c r="B148" s="20" t="s">
        <v>45</v>
      </c>
      <c r="C148" s="21" t="s">
        <v>1143</v>
      </c>
      <c r="D148" s="23"/>
      <c r="E148" s="21">
        <v>2</v>
      </c>
      <c r="F148" s="24">
        <v>26958</v>
      </c>
      <c r="G148" s="21" t="s">
        <v>1230</v>
      </c>
      <c r="H148" s="21" t="s">
        <v>1121</v>
      </c>
      <c r="I148" s="369">
        <v>44700</v>
      </c>
      <c r="J148" s="36">
        <v>12750</v>
      </c>
      <c r="K148" s="366">
        <f t="shared" si="55"/>
        <v>25500</v>
      </c>
      <c r="L148" s="371">
        <v>0.6</v>
      </c>
      <c r="M148" s="366">
        <f t="shared" si="38"/>
        <v>10200</v>
      </c>
      <c r="N148" s="366">
        <f t="shared" si="39"/>
        <v>5100</v>
      </c>
      <c r="O148" s="21" t="s">
        <v>938</v>
      </c>
      <c r="P148" s="374" t="s">
        <v>1042</v>
      </c>
    </row>
    <row r="149" spans="1:45" ht="116.25" customHeight="1">
      <c r="A149" s="269" t="s">
        <v>996</v>
      </c>
      <c r="B149" s="20" t="s">
        <v>45</v>
      </c>
      <c r="C149" s="21" t="s">
        <v>1039</v>
      </c>
      <c r="D149" s="23"/>
      <c r="E149" s="21">
        <v>2</v>
      </c>
      <c r="F149" s="24"/>
      <c r="G149" s="21" t="s">
        <v>1231</v>
      </c>
      <c r="H149" s="21" t="s">
        <v>114</v>
      </c>
      <c r="I149" s="337"/>
      <c r="J149" s="36">
        <v>9225.85</v>
      </c>
      <c r="K149" s="376">
        <f t="shared" si="55"/>
        <v>18451.7</v>
      </c>
      <c r="L149" s="379">
        <v>0</v>
      </c>
      <c r="M149" s="376">
        <f>K149-(K146*L146)</f>
        <v>18451.7</v>
      </c>
      <c r="N149" s="376">
        <f t="shared" si="39"/>
        <v>9225.85</v>
      </c>
      <c r="O149" s="35"/>
      <c r="P149" s="374"/>
    </row>
    <row r="150" spans="1:45" ht="116.25" customHeight="1">
      <c r="A150" s="199" t="s">
        <v>538</v>
      </c>
      <c r="B150" s="20" t="s">
        <v>77</v>
      </c>
      <c r="C150" s="21"/>
      <c r="D150" s="23"/>
      <c r="E150" s="21">
        <v>1</v>
      </c>
      <c r="F150" s="24">
        <v>29209</v>
      </c>
      <c r="G150" s="21" t="s">
        <v>1232</v>
      </c>
      <c r="H150" s="21" t="s">
        <v>512</v>
      </c>
      <c r="I150" s="344">
        <v>44856</v>
      </c>
      <c r="J150" s="36">
        <v>15083</v>
      </c>
      <c r="K150" s="441">
        <f t="shared" si="55"/>
        <v>15083</v>
      </c>
      <c r="L150" s="442">
        <v>0</v>
      </c>
      <c r="M150" s="441">
        <f>K147-(K147*L147)</f>
        <v>17890</v>
      </c>
      <c r="N150" s="441">
        <f>J147-(J147*L147)</f>
        <v>8945</v>
      </c>
      <c r="O150" s="21"/>
      <c r="P150" s="443"/>
    </row>
    <row r="151" spans="1:45" ht="116.25" customHeight="1">
      <c r="A151" s="269" t="s">
        <v>638</v>
      </c>
      <c r="B151" s="20" t="s">
        <v>45</v>
      </c>
      <c r="C151" s="21" t="s">
        <v>439</v>
      </c>
      <c r="D151" s="23"/>
      <c r="E151" s="21">
        <v>1</v>
      </c>
      <c r="F151" s="24">
        <v>22419</v>
      </c>
      <c r="G151" s="21" t="s">
        <v>1233</v>
      </c>
      <c r="H151" s="21" t="s">
        <v>773</v>
      </c>
      <c r="I151" s="337">
        <v>44911</v>
      </c>
      <c r="J151" s="36">
        <v>3650</v>
      </c>
      <c r="K151" s="366">
        <f t="shared" si="55"/>
        <v>3650</v>
      </c>
      <c r="L151" s="371">
        <v>0.7</v>
      </c>
      <c r="M151" s="366">
        <f t="shared" ref="M151:M176" si="56">K151-(K151*L151)</f>
        <v>1095</v>
      </c>
      <c r="N151" s="366">
        <f t="shared" ref="N151:N176" si="57">J151-(J151*L151)</f>
        <v>1095</v>
      </c>
      <c r="O151" s="23"/>
      <c r="P151" s="374" t="s">
        <v>1042</v>
      </c>
    </row>
    <row r="152" spans="1:45" ht="116.25" customHeight="1">
      <c r="A152" s="247" t="s">
        <v>756</v>
      </c>
      <c r="B152" s="20" t="s">
        <v>77</v>
      </c>
      <c r="C152" s="21" t="s">
        <v>1234</v>
      </c>
      <c r="D152" s="23"/>
      <c r="E152" s="21">
        <v>1</v>
      </c>
      <c r="F152" s="24" t="s">
        <v>1235</v>
      </c>
      <c r="G152" s="21" t="s">
        <v>1236</v>
      </c>
      <c r="H152" s="21" t="s">
        <v>1237</v>
      </c>
      <c r="I152" s="337">
        <v>44886</v>
      </c>
      <c r="J152" s="36">
        <v>11830</v>
      </c>
      <c r="K152" s="366">
        <f t="shared" ref="K152:K154" si="58">E152*J152</f>
        <v>11830</v>
      </c>
      <c r="L152" s="371">
        <v>0</v>
      </c>
      <c r="M152" s="366">
        <f t="shared" si="56"/>
        <v>11830</v>
      </c>
      <c r="N152" s="366">
        <f t="shared" si="57"/>
        <v>11830</v>
      </c>
      <c r="O152" s="21" t="s">
        <v>1238</v>
      </c>
      <c r="P152" s="374" t="s">
        <v>1042</v>
      </c>
    </row>
    <row r="153" spans="1:45" ht="116.25" customHeight="1">
      <c r="A153" s="247" t="s">
        <v>756</v>
      </c>
      <c r="B153" s="20" t="s">
        <v>77</v>
      </c>
      <c r="C153" s="21" t="s">
        <v>1234</v>
      </c>
      <c r="D153" s="23"/>
      <c r="E153" s="21">
        <v>1</v>
      </c>
      <c r="F153" s="24" t="s">
        <v>1239</v>
      </c>
      <c r="G153" s="21" t="s">
        <v>1240</v>
      </c>
      <c r="H153" s="21" t="s">
        <v>1237</v>
      </c>
      <c r="I153" s="337">
        <v>44886</v>
      </c>
      <c r="J153" s="36">
        <v>7792</v>
      </c>
      <c r="K153" s="366">
        <f t="shared" si="58"/>
        <v>7792</v>
      </c>
      <c r="L153" s="371">
        <v>0</v>
      </c>
      <c r="M153" s="366">
        <f t="shared" si="56"/>
        <v>7792</v>
      </c>
      <c r="N153" s="366">
        <f t="shared" si="57"/>
        <v>7792</v>
      </c>
      <c r="O153" s="21" t="s">
        <v>1241</v>
      </c>
      <c r="P153" s="374" t="s">
        <v>1042</v>
      </c>
    </row>
    <row r="154" spans="1:45" ht="116.25" customHeight="1">
      <c r="A154" s="306" t="s">
        <v>828</v>
      </c>
      <c r="B154" s="20" t="s">
        <v>77</v>
      </c>
      <c r="C154" s="172" t="s">
        <v>1178</v>
      </c>
      <c r="D154" s="21"/>
      <c r="E154" s="21">
        <v>4</v>
      </c>
      <c r="F154" s="24">
        <v>25190</v>
      </c>
      <c r="G154" s="21" t="s">
        <v>1242</v>
      </c>
      <c r="H154" s="21" t="s">
        <v>281</v>
      </c>
      <c r="I154" s="344">
        <v>44730</v>
      </c>
      <c r="J154" s="36">
        <v>7456</v>
      </c>
      <c r="K154" s="366">
        <f t="shared" si="58"/>
        <v>29824</v>
      </c>
      <c r="L154" s="371">
        <v>0.5</v>
      </c>
      <c r="M154" s="366">
        <f t="shared" si="56"/>
        <v>14912</v>
      </c>
      <c r="N154" s="366">
        <f t="shared" si="57"/>
        <v>3728</v>
      </c>
      <c r="O154" s="21" t="s">
        <v>1243</v>
      </c>
      <c r="P154" s="374" t="s">
        <v>1042</v>
      </c>
    </row>
    <row r="155" spans="1:45" ht="116.25" customHeight="1">
      <c r="A155" s="247" t="s">
        <v>509</v>
      </c>
      <c r="B155" s="20" t="s">
        <v>45</v>
      </c>
      <c r="C155" s="35" t="s">
        <v>1244</v>
      </c>
      <c r="D155" s="23"/>
      <c r="E155" s="21">
        <v>1</v>
      </c>
      <c r="F155" s="24">
        <v>28648</v>
      </c>
      <c r="G155" s="21" t="s">
        <v>1245</v>
      </c>
      <c r="H155" s="21" t="s">
        <v>344</v>
      </c>
      <c r="I155" s="337">
        <v>44855</v>
      </c>
      <c r="J155" s="36">
        <v>7015</v>
      </c>
      <c r="K155" s="366">
        <f t="shared" ref="K155:K157" si="59">J155*E155</f>
        <v>7015</v>
      </c>
      <c r="L155" s="371">
        <v>0.3</v>
      </c>
      <c r="M155" s="366">
        <f t="shared" si="56"/>
        <v>4910.5</v>
      </c>
      <c r="N155" s="366">
        <f t="shared" si="57"/>
        <v>4910.5</v>
      </c>
      <c r="O155" s="35" t="s">
        <v>1154</v>
      </c>
      <c r="P155" s="374" t="s">
        <v>1042</v>
      </c>
    </row>
    <row r="156" spans="1:45" ht="116.25" customHeight="1">
      <c r="A156" s="269" t="s">
        <v>638</v>
      </c>
      <c r="B156" s="20" t="s">
        <v>77</v>
      </c>
      <c r="C156" s="21"/>
      <c r="D156" s="23"/>
      <c r="E156" s="21">
        <v>1</v>
      </c>
      <c r="F156" s="24">
        <v>29211</v>
      </c>
      <c r="G156" s="21" t="s">
        <v>1246</v>
      </c>
      <c r="H156" s="21" t="s">
        <v>355</v>
      </c>
      <c r="I156" s="345">
        <v>44856</v>
      </c>
      <c r="J156" s="36">
        <v>7021</v>
      </c>
      <c r="K156" s="295">
        <f t="shared" si="59"/>
        <v>7021</v>
      </c>
      <c r="L156" s="379">
        <v>0</v>
      </c>
      <c r="M156" s="295">
        <f t="shared" si="56"/>
        <v>7021</v>
      </c>
      <c r="N156" s="295">
        <f t="shared" si="57"/>
        <v>7021</v>
      </c>
      <c r="O156" s="172"/>
      <c r="P156" s="443"/>
    </row>
    <row r="157" spans="1:45" ht="116.25" customHeight="1">
      <c r="A157" s="269" t="s">
        <v>638</v>
      </c>
      <c r="B157" s="20" t="s">
        <v>45</v>
      </c>
      <c r="C157" s="21" t="s">
        <v>439</v>
      </c>
      <c r="D157" s="23"/>
      <c r="E157" s="21">
        <v>1</v>
      </c>
      <c r="F157" s="24">
        <v>27033</v>
      </c>
      <c r="G157" s="21" t="s">
        <v>1247</v>
      </c>
      <c r="H157" s="21" t="s">
        <v>701</v>
      </c>
      <c r="I157" s="337">
        <v>44792</v>
      </c>
      <c r="J157" s="36">
        <v>9472</v>
      </c>
      <c r="K157" s="366">
        <f t="shared" si="59"/>
        <v>9472</v>
      </c>
      <c r="L157" s="371">
        <v>0.5</v>
      </c>
      <c r="M157" s="366">
        <f t="shared" si="56"/>
        <v>4736</v>
      </c>
      <c r="N157" s="366">
        <f t="shared" si="57"/>
        <v>4736</v>
      </c>
      <c r="O157" s="21"/>
      <c r="P157" s="374" t="s">
        <v>1042</v>
      </c>
      <c r="Q157" s="353"/>
      <c r="R157" s="353"/>
      <c r="S157" s="353"/>
      <c r="T157" s="353"/>
      <c r="U157" s="353"/>
      <c r="V157" s="353"/>
      <c r="W157" s="353"/>
      <c r="X157" s="353"/>
      <c r="Y157" s="353"/>
      <c r="Z157" s="353"/>
      <c r="AA157" s="353"/>
      <c r="AB157" s="353"/>
      <c r="AC157" s="353"/>
      <c r="AD157" s="353"/>
      <c r="AE157" s="353"/>
      <c r="AF157" s="353"/>
      <c r="AG157" s="353"/>
      <c r="AH157" s="353"/>
      <c r="AI157" s="353"/>
      <c r="AJ157" s="353"/>
      <c r="AK157" s="353"/>
      <c r="AL157" s="353"/>
      <c r="AM157" s="353"/>
      <c r="AN157" s="353"/>
      <c r="AO157" s="353"/>
      <c r="AP157" s="353"/>
      <c r="AQ157" s="353"/>
      <c r="AR157" s="353"/>
      <c r="AS157" s="353"/>
    </row>
    <row r="158" spans="1:45" ht="116.25" customHeight="1">
      <c r="A158" s="137" t="s">
        <v>203</v>
      </c>
      <c r="B158" s="20" t="s">
        <v>36</v>
      </c>
      <c r="C158" s="21" t="s">
        <v>1196</v>
      </c>
      <c r="D158" s="23"/>
      <c r="E158" s="21">
        <v>12</v>
      </c>
      <c r="F158" s="24">
        <v>17982</v>
      </c>
      <c r="G158" s="21" t="s">
        <v>1248</v>
      </c>
      <c r="H158" s="21" t="s">
        <v>583</v>
      </c>
      <c r="I158" s="349">
        <v>44763</v>
      </c>
      <c r="J158" s="36">
        <v>1763</v>
      </c>
      <c r="K158" s="366">
        <f>E158*J158</f>
        <v>21156</v>
      </c>
      <c r="L158" s="371">
        <v>0</v>
      </c>
      <c r="M158" s="366">
        <f t="shared" si="56"/>
        <v>21156</v>
      </c>
      <c r="N158" s="366">
        <f t="shared" si="57"/>
        <v>1763</v>
      </c>
      <c r="O158" s="35" t="s">
        <v>952</v>
      </c>
      <c r="P158" s="374" t="s">
        <v>1042</v>
      </c>
      <c r="Q158" s="353"/>
      <c r="R158" s="353"/>
      <c r="S158" s="353"/>
      <c r="T158" s="353"/>
      <c r="U158" s="353"/>
      <c r="V158" s="353"/>
      <c r="W158" s="353"/>
      <c r="X158" s="353"/>
      <c r="Y158" s="353"/>
      <c r="Z158" s="353"/>
      <c r="AA158" s="353"/>
      <c r="AB158" s="353"/>
      <c r="AC158" s="353"/>
      <c r="AD158" s="353"/>
      <c r="AE158" s="353"/>
      <c r="AF158" s="353"/>
      <c r="AG158" s="353"/>
      <c r="AH158" s="353"/>
      <c r="AI158" s="353"/>
      <c r="AJ158" s="353"/>
      <c r="AK158" s="353"/>
      <c r="AL158" s="353"/>
      <c r="AM158" s="353"/>
      <c r="AN158" s="353"/>
      <c r="AO158" s="353"/>
      <c r="AP158" s="353"/>
      <c r="AQ158" s="353"/>
      <c r="AR158" s="353"/>
      <c r="AS158" s="353"/>
    </row>
    <row r="159" spans="1:45" ht="12.75">
      <c r="A159" s="269" t="s">
        <v>996</v>
      </c>
      <c r="B159" s="20" t="s">
        <v>45</v>
      </c>
      <c r="C159" s="21" t="s">
        <v>439</v>
      </c>
      <c r="D159" s="23"/>
      <c r="E159" s="21">
        <v>4</v>
      </c>
      <c r="F159" s="24">
        <v>28580</v>
      </c>
      <c r="G159" s="142" t="s">
        <v>1249</v>
      </c>
      <c r="H159" s="21" t="s">
        <v>583</v>
      </c>
      <c r="I159" s="337">
        <v>44825</v>
      </c>
      <c r="J159" s="36">
        <v>2796</v>
      </c>
      <c r="K159" s="366">
        <f>J159*E159</f>
        <v>11184</v>
      </c>
      <c r="L159" s="371">
        <v>0.3</v>
      </c>
      <c r="M159" s="366">
        <f t="shared" si="56"/>
        <v>7828.8</v>
      </c>
      <c r="N159" s="366">
        <f t="shared" si="57"/>
        <v>1957.2</v>
      </c>
      <c r="O159" s="35" t="s">
        <v>1154</v>
      </c>
      <c r="P159" s="374" t="s">
        <v>1042</v>
      </c>
    </row>
    <row r="160" spans="1:45" ht="116.25" customHeight="1">
      <c r="A160" s="247" t="s">
        <v>756</v>
      </c>
      <c r="B160" s="20" t="s">
        <v>77</v>
      </c>
      <c r="C160" s="21" t="s">
        <v>1234</v>
      </c>
      <c r="D160" s="23"/>
      <c r="E160" s="21">
        <v>1</v>
      </c>
      <c r="F160" s="24">
        <v>28463</v>
      </c>
      <c r="G160" s="21" t="s">
        <v>1250</v>
      </c>
      <c r="H160" s="21" t="s">
        <v>344</v>
      </c>
      <c r="I160" s="369">
        <v>44702</v>
      </c>
      <c r="J160" s="36">
        <v>10626</v>
      </c>
      <c r="K160" s="366">
        <f t="shared" ref="K160:K162" si="60">E160*J160</f>
        <v>10626</v>
      </c>
      <c r="L160" s="371">
        <v>0.5</v>
      </c>
      <c r="M160" s="366">
        <f t="shared" si="56"/>
        <v>5313</v>
      </c>
      <c r="N160" s="366">
        <f t="shared" si="57"/>
        <v>5313</v>
      </c>
      <c r="O160" s="35" t="s">
        <v>952</v>
      </c>
      <c r="P160" s="374" t="s">
        <v>1042</v>
      </c>
      <c r="Q160" s="353"/>
      <c r="R160" s="353"/>
      <c r="S160" s="353"/>
      <c r="T160" s="353"/>
      <c r="U160" s="353"/>
      <c r="V160" s="353"/>
      <c r="W160" s="353"/>
      <c r="X160" s="353"/>
      <c r="Y160" s="353"/>
    </row>
    <row r="161" spans="1:45" ht="12.75">
      <c r="A161" s="82" t="s">
        <v>54</v>
      </c>
      <c r="B161" s="20" t="s">
        <v>36</v>
      </c>
      <c r="C161" s="21" t="s">
        <v>1135</v>
      </c>
      <c r="D161" s="23"/>
      <c r="E161" s="21">
        <v>1</v>
      </c>
      <c r="F161" s="24">
        <v>29275</v>
      </c>
      <c r="G161" s="35" t="s">
        <v>1251</v>
      </c>
      <c r="H161" s="21" t="s">
        <v>481</v>
      </c>
      <c r="I161" s="349">
        <v>44887</v>
      </c>
      <c r="J161" s="36">
        <v>11771</v>
      </c>
      <c r="K161" s="29">
        <f t="shared" si="60"/>
        <v>11771</v>
      </c>
      <c r="L161" s="370">
        <v>0.2</v>
      </c>
      <c r="M161" s="29">
        <f t="shared" si="56"/>
        <v>9416.7999999999993</v>
      </c>
      <c r="N161" s="29">
        <f t="shared" si="57"/>
        <v>9416.7999999999993</v>
      </c>
      <c r="O161" s="21" t="s">
        <v>1252</v>
      </c>
      <c r="P161" s="374" t="s">
        <v>1042</v>
      </c>
    </row>
    <row r="162" spans="1:45" ht="116.25" customHeight="1">
      <c r="A162" s="269" t="s">
        <v>996</v>
      </c>
      <c r="B162" s="20" t="s">
        <v>45</v>
      </c>
      <c r="C162" s="35" t="s">
        <v>711</v>
      </c>
      <c r="D162" s="23"/>
      <c r="E162" s="21">
        <v>2</v>
      </c>
      <c r="F162" s="24">
        <v>17984</v>
      </c>
      <c r="G162" s="21" t="s">
        <v>1253</v>
      </c>
      <c r="H162" s="21" t="s">
        <v>286</v>
      </c>
      <c r="I162" s="350">
        <v>44763</v>
      </c>
      <c r="J162" s="36">
        <v>3907</v>
      </c>
      <c r="K162" s="366">
        <f t="shared" si="60"/>
        <v>7814</v>
      </c>
      <c r="L162" s="371">
        <v>0.3</v>
      </c>
      <c r="M162" s="366">
        <f t="shared" si="56"/>
        <v>5469.8</v>
      </c>
      <c r="N162" s="366">
        <f t="shared" si="57"/>
        <v>2734.9</v>
      </c>
      <c r="O162" s="35" t="s">
        <v>1154</v>
      </c>
      <c r="P162" s="374" t="s">
        <v>1042</v>
      </c>
      <c r="Q162" s="353"/>
      <c r="R162" s="353"/>
      <c r="S162" s="353"/>
      <c r="T162" s="353"/>
      <c r="U162" s="353"/>
      <c r="V162" s="353"/>
      <c r="W162" s="353"/>
      <c r="X162" s="353"/>
      <c r="Y162" s="353"/>
      <c r="Z162" s="353"/>
      <c r="AA162" s="353"/>
      <c r="AB162" s="353"/>
      <c r="AC162" s="353"/>
      <c r="AD162" s="353"/>
      <c r="AE162" s="353"/>
      <c r="AF162" s="353"/>
      <c r="AG162" s="353"/>
      <c r="AH162" s="353"/>
      <c r="AI162" s="353"/>
      <c r="AJ162" s="353"/>
      <c r="AK162" s="353"/>
      <c r="AL162" s="353"/>
      <c r="AM162" s="353"/>
      <c r="AN162" s="353"/>
      <c r="AO162" s="353"/>
      <c r="AP162" s="353"/>
      <c r="AQ162" s="353"/>
      <c r="AR162" s="353"/>
      <c r="AS162" s="353"/>
    </row>
    <row r="163" spans="1:45" ht="116.25" customHeight="1">
      <c r="A163" s="269" t="s">
        <v>996</v>
      </c>
      <c r="B163" s="20" t="s">
        <v>36</v>
      </c>
      <c r="C163" s="21" t="s">
        <v>439</v>
      </c>
      <c r="D163" s="23"/>
      <c r="E163" s="21">
        <v>2</v>
      </c>
      <c r="F163" s="24">
        <v>27856</v>
      </c>
      <c r="G163" s="21" t="s">
        <v>1254</v>
      </c>
      <c r="H163" s="21" t="s">
        <v>445</v>
      </c>
      <c r="I163" s="337">
        <v>44854</v>
      </c>
      <c r="J163" s="36">
        <v>4756</v>
      </c>
      <c r="K163" s="366">
        <f>J163*E163</f>
        <v>9512</v>
      </c>
      <c r="L163" s="371">
        <v>0.4</v>
      </c>
      <c r="M163" s="366">
        <f t="shared" si="56"/>
        <v>5707.2</v>
      </c>
      <c r="N163" s="366">
        <f t="shared" si="57"/>
        <v>2853.6</v>
      </c>
      <c r="O163" s="35" t="s">
        <v>1255</v>
      </c>
      <c r="P163" s="374" t="s">
        <v>1042</v>
      </c>
      <c r="Q163" s="353"/>
      <c r="R163" s="353"/>
      <c r="S163" s="353"/>
      <c r="T163" s="353"/>
      <c r="U163" s="353"/>
      <c r="V163" s="353"/>
      <c r="W163" s="353"/>
      <c r="X163" s="353"/>
      <c r="Y163" s="353"/>
    </row>
    <row r="164" spans="1:45" ht="116.25" customHeight="1">
      <c r="A164" s="137" t="s">
        <v>203</v>
      </c>
      <c r="B164" s="20" t="s">
        <v>36</v>
      </c>
      <c r="C164" s="35" t="s">
        <v>1196</v>
      </c>
      <c r="D164" s="23"/>
      <c r="E164" s="21">
        <v>8</v>
      </c>
      <c r="F164" s="24">
        <v>27938</v>
      </c>
      <c r="G164" s="21" t="s">
        <v>1256</v>
      </c>
      <c r="H164" s="21" t="s">
        <v>145</v>
      </c>
      <c r="I164" s="349">
        <v>44581</v>
      </c>
      <c r="J164" s="36">
        <v>2965</v>
      </c>
      <c r="K164" s="29">
        <f t="shared" ref="K164:K167" si="61">E164*J164</f>
        <v>23720</v>
      </c>
      <c r="L164" s="370">
        <v>0.5</v>
      </c>
      <c r="M164" s="29">
        <f t="shared" si="56"/>
        <v>11860</v>
      </c>
      <c r="N164" s="29">
        <f t="shared" si="57"/>
        <v>1482.5</v>
      </c>
      <c r="O164" s="22" t="s">
        <v>1257</v>
      </c>
      <c r="P164" s="374" t="s">
        <v>1042</v>
      </c>
      <c r="Q164" s="353"/>
      <c r="R164" s="353"/>
      <c r="S164" s="353"/>
      <c r="T164" s="353"/>
      <c r="U164" s="353"/>
      <c r="V164" s="353"/>
      <c r="W164" s="353"/>
      <c r="X164" s="353"/>
      <c r="Y164" s="353"/>
    </row>
    <row r="165" spans="1:45" ht="116.25" customHeight="1">
      <c r="A165" s="126" t="s">
        <v>127</v>
      </c>
      <c r="B165" s="20" t="s">
        <v>77</v>
      </c>
      <c r="C165" s="21"/>
      <c r="D165" s="23"/>
      <c r="E165" s="21">
        <v>1</v>
      </c>
      <c r="F165" s="24">
        <v>29300</v>
      </c>
      <c r="G165" s="21" t="s">
        <v>1258</v>
      </c>
      <c r="H165" s="21" t="s">
        <v>286</v>
      </c>
      <c r="I165" s="333">
        <v>44948</v>
      </c>
      <c r="J165" s="36">
        <v>8353.2199999999993</v>
      </c>
      <c r="K165" s="376">
        <f t="shared" si="61"/>
        <v>8353.2199999999993</v>
      </c>
      <c r="L165" s="379">
        <v>0.40379999999999999</v>
      </c>
      <c r="M165" s="376">
        <f t="shared" si="56"/>
        <v>4980.1897639999997</v>
      </c>
      <c r="N165" s="376">
        <f t="shared" si="57"/>
        <v>4980.1897639999997</v>
      </c>
      <c r="O165" s="22"/>
      <c r="P165" s="374"/>
      <c r="Q165" s="353"/>
      <c r="R165" s="353"/>
      <c r="S165" s="353"/>
      <c r="T165" s="353"/>
      <c r="U165" s="353"/>
      <c r="V165" s="353"/>
      <c r="W165" s="353"/>
      <c r="X165" s="353"/>
      <c r="Y165" s="353"/>
      <c r="Z165" s="353"/>
      <c r="AA165" s="353"/>
      <c r="AB165" s="353"/>
      <c r="AC165" s="353"/>
      <c r="AD165" s="353"/>
      <c r="AE165" s="353"/>
      <c r="AF165" s="353"/>
      <c r="AG165" s="353"/>
      <c r="AH165" s="353"/>
      <c r="AI165" s="353"/>
      <c r="AJ165" s="353"/>
      <c r="AK165" s="353"/>
      <c r="AL165" s="353"/>
      <c r="AM165" s="353"/>
      <c r="AN165" s="353"/>
      <c r="AO165" s="353"/>
      <c r="AP165" s="353"/>
      <c r="AQ165" s="353"/>
      <c r="AR165" s="353"/>
      <c r="AS165" s="353"/>
    </row>
    <row r="166" spans="1:45" ht="112.5" customHeight="1">
      <c r="A166" s="126" t="s">
        <v>127</v>
      </c>
      <c r="B166" s="20" t="s">
        <v>77</v>
      </c>
      <c r="C166" s="21" t="s">
        <v>234</v>
      </c>
      <c r="D166" s="23"/>
      <c r="E166" s="21">
        <v>1</v>
      </c>
      <c r="F166" s="24">
        <v>29300</v>
      </c>
      <c r="G166" s="21" t="s">
        <v>1258</v>
      </c>
      <c r="H166" s="21" t="s">
        <v>286</v>
      </c>
      <c r="I166" s="333">
        <v>44948</v>
      </c>
      <c r="J166" s="36">
        <v>8353.2199999999993</v>
      </c>
      <c r="K166" s="376">
        <f t="shared" si="61"/>
        <v>8353.2199999999993</v>
      </c>
      <c r="L166" s="379">
        <v>0.40379999999999999</v>
      </c>
      <c r="M166" s="376">
        <f t="shared" si="56"/>
        <v>4980.1897639999997</v>
      </c>
      <c r="N166" s="376">
        <f t="shared" si="57"/>
        <v>4980.1897639999997</v>
      </c>
      <c r="O166" s="22"/>
      <c r="P166" s="353"/>
      <c r="Q166" s="353"/>
      <c r="R166" s="353"/>
      <c r="S166" s="353"/>
      <c r="T166" s="353"/>
      <c r="U166" s="353"/>
      <c r="V166" s="353"/>
      <c r="W166" s="353"/>
      <c r="X166" s="353"/>
      <c r="Y166" s="353"/>
      <c r="Z166" s="353"/>
      <c r="AA166" s="353"/>
      <c r="AB166" s="353"/>
      <c r="AC166" s="353"/>
      <c r="AD166" s="353"/>
      <c r="AE166" s="353"/>
      <c r="AF166" s="353"/>
      <c r="AG166" s="353"/>
      <c r="AH166" s="353"/>
      <c r="AI166" s="353"/>
      <c r="AJ166" s="353"/>
      <c r="AK166" s="353"/>
      <c r="AL166" s="353"/>
      <c r="AM166" s="353"/>
      <c r="AN166" s="353"/>
      <c r="AO166" s="353"/>
      <c r="AP166" s="353"/>
      <c r="AQ166" s="353"/>
      <c r="AR166" s="353"/>
      <c r="AS166" s="353"/>
    </row>
    <row r="167" spans="1:45" ht="116.25" customHeight="1">
      <c r="A167" s="126" t="s">
        <v>127</v>
      </c>
      <c r="B167" s="20" t="s">
        <v>36</v>
      </c>
      <c r="C167" s="21" t="s">
        <v>1259</v>
      </c>
      <c r="D167" s="23"/>
      <c r="E167" s="21">
        <v>1</v>
      </c>
      <c r="F167" s="24">
        <v>27558</v>
      </c>
      <c r="G167" s="21" t="s">
        <v>1260</v>
      </c>
      <c r="H167" s="21" t="s">
        <v>344</v>
      </c>
      <c r="I167" s="333">
        <v>44671</v>
      </c>
      <c r="J167" s="36">
        <v>11376</v>
      </c>
      <c r="K167" s="29">
        <f t="shared" si="61"/>
        <v>11376</v>
      </c>
      <c r="L167" s="370">
        <v>0.4</v>
      </c>
      <c r="M167" s="29">
        <f t="shared" si="56"/>
        <v>6825.5999999999995</v>
      </c>
      <c r="N167" s="29">
        <f t="shared" si="57"/>
        <v>6825.5999999999995</v>
      </c>
      <c r="O167" s="22" t="s">
        <v>1112</v>
      </c>
      <c r="P167" s="374" t="s">
        <v>1042</v>
      </c>
      <c r="Q167" s="353"/>
      <c r="R167" s="353"/>
      <c r="S167" s="353"/>
      <c r="T167" s="353"/>
      <c r="U167" s="353"/>
      <c r="V167" s="353"/>
      <c r="W167" s="353"/>
      <c r="X167" s="353"/>
      <c r="Y167" s="353"/>
      <c r="Z167" s="353"/>
      <c r="AA167" s="353"/>
      <c r="AB167" s="353"/>
      <c r="AC167" s="353"/>
      <c r="AD167" s="353"/>
      <c r="AE167" s="353"/>
      <c r="AF167" s="353"/>
      <c r="AG167" s="353"/>
      <c r="AH167" s="353"/>
      <c r="AI167" s="353"/>
      <c r="AJ167" s="353"/>
      <c r="AK167" s="353"/>
      <c r="AL167" s="353"/>
      <c r="AM167" s="353"/>
      <c r="AN167" s="353"/>
      <c r="AO167" s="353"/>
      <c r="AP167" s="353"/>
      <c r="AQ167" s="353"/>
      <c r="AR167" s="353"/>
      <c r="AS167" s="353"/>
    </row>
    <row r="168" spans="1:45" ht="116.25" customHeight="1">
      <c r="A168" s="249" t="s">
        <v>527</v>
      </c>
      <c r="B168" s="20" t="s">
        <v>77</v>
      </c>
      <c r="C168" s="21" t="s">
        <v>1119</v>
      </c>
      <c r="D168" s="23"/>
      <c r="E168" s="21">
        <v>1</v>
      </c>
      <c r="F168" s="24">
        <v>26024</v>
      </c>
      <c r="G168" s="21" t="s">
        <v>1261</v>
      </c>
      <c r="H168" s="21" t="s">
        <v>767</v>
      </c>
      <c r="I168" s="369">
        <v>44670</v>
      </c>
      <c r="J168" s="36">
        <v>12720</v>
      </c>
      <c r="K168" s="366">
        <f>J168*E168</f>
        <v>12720</v>
      </c>
      <c r="L168" s="371">
        <v>0.6</v>
      </c>
      <c r="M168" s="366">
        <f t="shared" si="56"/>
        <v>5088</v>
      </c>
      <c r="N168" s="366">
        <f t="shared" si="57"/>
        <v>5088</v>
      </c>
      <c r="O168" s="21" t="s">
        <v>938</v>
      </c>
      <c r="P168" s="374" t="s">
        <v>1042</v>
      </c>
      <c r="Q168" s="353"/>
      <c r="R168" s="353"/>
      <c r="S168" s="353"/>
      <c r="T168" s="353"/>
      <c r="U168" s="353"/>
      <c r="V168" s="353"/>
      <c r="W168" s="353"/>
      <c r="X168" s="353"/>
      <c r="Y168" s="353"/>
    </row>
    <row r="169" spans="1:45" ht="65.25" customHeight="1">
      <c r="A169" s="82" t="s">
        <v>54</v>
      </c>
      <c r="B169" s="20" t="s">
        <v>45</v>
      </c>
      <c r="C169" s="21" t="s">
        <v>1109</v>
      </c>
      <c r="D169" s="23"/>
      <c r="E169" s="21">
        <v>1</v>
      </c>
      <c r="F169" s="24">
        <v>28940</v>
      </c>
      <c r="G169" s="21" t="s">
        <v>1262</v>
      </c>
      <c r="H169" s="21" t="s">
        <v>481</v>
      </c>
      <c r="I169" s="349">
        <v>44614</v>
      </c>
      <c r="J169" s="26">
        <v>21470</v>
      </c>
      <c r="K169" s="29">
        <f t="shared" ref="K169:K176" si="62">E169*J169</f>
        <v>21470</v>
      </c>
      <c r="L169" s="370">
        <v>0.2</v>
      </c>
      <c r="M169" s="29">
        <f t="shared" si="56"/>
        <v>17176</v>
      </c>
      <c r="N169" s="29">
        <f t="shared" si="57"/>
        <v>17176</v>
      </c>
      <c r="O169" s="22" t="s">
        <v>1112</v>
      </c>
      <c r="P169" s="374" t="s">
        <v>1042</v>
      </c>
      <c r="Q169" s="353"/>
      <c r="R169" s="353"/>
      <c r="S169" s="353"/>
      <c r="T169" s="353"/>
      <c r="U169" s="353"/>
      <c r="V169" s="353"/>
      <c r="W169" s="353"/>
      <c r="X169" s="353"/>
      <c r="Y169" s="353"/>
      <c r="Z169" s="353"/>
      <c r="AA169" s="353"/>
      <c r="AB169" s="353"/>
      <c r="AC169" s="353"/>
      <c r="AD169" s="353"/>
      <c r="AE169" s="353"/>
      <c r="AF169" s="353"/>
      <c r="AG169" s="353"/>
      <c r="AH169" s="353"/>
      <c r="AI169" s="353"/>
      <c r="AJ169" s="353"/>
      <c r="AK169" s="353"/>
      <c r="AL169" s="353"/>
      <c r="AM169" s="353"/>
      <c r="AN169" s="353"/>
      <c r="AO169" s="353"/>
      <c r="AP169" s="353"/>
      <c r="AQ169" s="353"/>
      <c r="AR169" s="353"/>
      <c r="AS169" s="353"/>
    </row>
    <row r="170" spans="1:45" ht="112.5" customHeight="1">
      <c r="A170" s="247" t="s">
        <v>756</v>
      </c>
      <c r="B170" s="20" t="s">
        <v>45</v>
      </c>
      <c r="C170" s="21" t="s">
        <v>761</v>
      </c>
      <c r="D170" s="23"/>
      <c r="E170" s="21">
        <v>1</v>
      </c>
      <c r="F170" s="24">
        <v>21323</v>
      </c>
      <c r="G170" s="21" t="s">
        <v>1263</v>
      </c>
      <c r="H170" s="21" t="s">
        <v>951</v>
      </c>
      <c r="I170" s="337">
        <v>44853</v>
      </c>
      <c r="J170" s="36">
        <v>6183</v>
      </c>
      <c r="K170" s="366">
        <f t="shared" si="62"/>
        <v>6183</v>
      </c>
      <c r="L170" s="371">
        <v>0.5</v>
      </c>
      <c r="M170" s="366">
        <f t="shared" si="56"/>
        <v>3091.5</v>
      </c>
      <c r="N170" s="366">
        <f t="shared" si="57"/>
        <v>3091.5</v>
      </c>
      <c r="O170" s="21"/>
      <c r="P170" s="374" t="s">
        <v>1042</v>
      </c>
      <c r="Q170" s="353"/>
      <c r="R170" s="353"/>
      <c r="S170" s="353"/>
      <c r="T170" s="353"/>
      <c r="U170" s="353"/>
      <c r="V170" s="353"/>
      <c r="W170" s="353"/>
      <c r="X170" s="353"/>
      <c r="Y170" s="353"/>
      <c r="Z170" s="353"/>
      <c r="AA170" s="353"/>
      <c r="AB170" s="353"/>
      <c r="AC170" s="353"/>
      <c r="AD170" s="353"/>
      <c r="AE170" s="353"/>
      <c r="AF170" s="353"/>
      <c r="AG170" s="353"/>
      <c r="AH170" s="353"/>
      <c r="AI170" s="353"/>
      <c r="AJ170" s="353"/>
      <c r="AK170" s="353"/>
      <c r="AL170" s="353"/>
      <c r="AM170" s="353"/>
      <c r="AN170" s="353"/>
      <c r="AO170" s="353"/>
      <c r="AP170" s="353"/>
      <c r="AQ170" s="353"/>
      <c r="AR170" s="353"/>
      <c r="AS170" s="353"/>
    </row>
    <row r="171" spans="1:45" ht="112.5" customHeight="1">
      <c r="A171" s="19" t="s">
        <v>19</v>
      </c>
      <c r="B171" s="20" t="s">
        <v>36</v>
      </c>
      <c r="C171" s="21"/>
      <c r="D171" s="23"/>
      <c r="E171" s="21">
        <v>1</v>
      </c>
      <c r="F171" s="24">
        <v>29092</v>
      </c>
      <c r="G171" s="21" t="s">
        <v>1264</v>
      </c>
      <c r="H171" s="21" t="s">
        <v>449</v>
      </c>
      <c r="I171" s="375">
        <v>44795</v>
      </c>
      <c r="J171" s="26">
        <v>10195</v>
      </c>
      <c r="K171" s="366">
        <f t="shared" si="62"/>
        <v>10195</v>
      </c>
      <c r="L171" s="370">
        <v>0.4</v>
      </c>
      <c r="M171" s="376">
        <f t="shared" si="56"/>
        <v>6117</v>
      </c>
      <c r="N171" s="366">
        <f t="shared" si="57"/>
        <v>6117</v>
      </c>
      <c r="O171" s="21"/>
      <c r="P171" s="374"/>
      <c r="Q171" s="353"/>
      <c r="R171" s="353"/>
      <c r="S171" s="353"/>
      <c r="T171" s="353"/>
      <c r="U171" s="353"/>
      <c r="V171" s="353"/>
      <c r="W171" s="353"/>
      <c r="X171" s="353"/>
      <c r="Y171" s="353"/>
      <c r="Z171" s="353"/>
      <c r="AA171" s="353"/>
      <c r="AB171" s="353"/>
      <c r="AC171" s="353"/>
      <c r="AD171" s="353"/>
      <c r="AE171" s="353"/>
      <c r="AF171" s="353"/>
      <c r="AG171" s="353"/>
      <c r="AH171" s="353"/>
      <c r="AI171" s="353"/>
      <c r="AJ171" s="353"/>
      <c r="AK171" s="353"/>
      <c r="AL171" s="353"/>
      <c r="AM171" s="353"/>
      <c r="AN171" s="353"/>
      <c r="AO171" s="353"/>
      <c r="AP171" s="353"/>
      <c r="AQ171" s="353"/>
      <c r="AR171" s="353"/>
      <c r="AS171" s="353"/>
    </row>
    <row r="172" spans="1:45" ht="112.5" customHeight="1">
      <c r="A172" s="269" t="s">
        <v>996</v>
      </c>
      <c r="B172" s="20" t="s">
        <v>45</v>
      </c>
      <c r="C172" s="21" t="s">
        <v>1039</v>
      </c>
      <c r="D172" s="23"/>
      <c r="E172" s="21">
        <v>2</v>
      </c>
      <c r="F172" s="24">
        <v>28679</v>
      </c>
      <c r="G172" s="21" t="s">
        <v>1265</v>
      </c>
      <c r="H172" s="21" t="s">
        <v>57</v>
      </c>
      <c r="I172" s="349">
        <v>44855</v>
      </c>
      <c r="J172" s="36">
        <v>7737</v>
      </c>
      <c r="K172" s="366">
        <f t="shared" si="62"/>
        <v>15474</v>
      </c>
      <c r="L172" s="371">
        <v>0.3</v>
      </c>
      <c r="M172" s="366">
        <f t="shared" si="56"/>
        <v>10831.8</v>
      </c>
      <c r="N172" s="366">
        <f t="shared" si="57"/>
        <v>5415.9</v>
      </c>
      <c r="O172" s="21" t="s">
        <v>1266</v>
      </c>
      <c r="P172" s="374" t="s">
        <v>1042</v>
      </c>
      <c r="Q172" s="353"/>
      <c r="R172" s="353"/>
      <c r="S172" s="353"/>
      <c r="T172" s="353"/>
      <c r="U172" s="353"/>
      <c r="V172" s="353"/>
      <c r="W172" s="353"/>
      <c r="X172" s="353"/>
      <c r="Y172" s="353"/>
      <c r="Z172" s="353"/>
      <c r="AA172" s="353"/>
      <c r="AB172" s="353"/>
      <c r="AC172" s="353"/>
      <c r="AD172" s="353"/>
      <c r="AE172" s="353"/>
      <c r="AF172" s="353"/>
      <c r="AG172" s="353"/>
      <c r="AH172" s="353"/>
      <c r="AI172" s="353"/>
      <c r="AJ172" s="353"/>
      <c r="AK172" s="353"/>
      <c r="AL172" s="353"/>
      <c r="AM172" s="353"/>
      <c r="AN172" s="353"/>
      <c r="AO172" s="353"/>
      <c r="AP172" s="353"/>
      <c r="AQ172" s="353"/>
      <c r="AR172" s="353"/>
      <c r="AS172" s="353"/>
    </row>
    <row r="173" spans="1:45" ht="112.5" customHeight="1">
      <c r="A173" s="19" t="s">
        <v>19</v>
      </c>
      <c r="B173" s="20" t="s">
        <v>1106</v>
      </c>
      <c r="C173" s="21"/>
      <c r="D173" s="23"/>
      <c r="E173" s="21">
        <v>1</v>
      </c>
      <c r="F173" s="24" t="s">
        <v>1267</v>
      </c>
      <c r="G173" s="21" t="s">
        <v>1268</v>
      </c>
      <c r="H173" s="21" t="s">
        <v>449</v>
      </c>
      <c r="I173" s="375">
        <v>44795</v>
      </c>
      <c r="J173" s="26">
        <v>10195</v>
      </c>
      <c r="K173" s="29">
        <f t="shared" si="62"/>
        <v>10195</v>
      </c>
      <c r="L173" s="370">
        <v>0.4</v>
      </c>
      <c r="M173" s="376">
        <f t="shared" si="56"/>
        <v>6117</v>
      </c>
      <c r="N173" s="366">
        <f t="shared" si="57"/>
        <v>6117</v>
      </c>
      <c r="O173" s="21"/>
      <c r="P173" s="374"/>
      <c r="Q173" s="353"/>
      <c r="R173" s="353"/>
      <c r="S173" s="353"/>
      <c r="T173" s="353"/>
      <c r="U173" s="353"/>
      <c r="V173" s="353"/>
      <c r="W173" s="353"/>
      <c r="X173" s="353"/>
      <c r="Y173" s="353"/>
      <c r="Z173" s="353"/>
      <c r="AA173" s="353"/>
      <c r="AB173" s="353"/>
      <c r="AC173" s="353"/>
      <c r="AD173" s="353"/>
      <c r="AE173" s="353"/>
      <c r="AF173" s="353"/>
      <c r="AG173" s="353"/>
      <c r="AH173" s="353"/>
      <c r="AI173" s="353"/>
      <c r="AJ173" s="353"/>
      <c r="AK173" s="353"/>
      <c r="AL173" s="353"/>
      <c r="AM173" s="353"/>
      <c r="AN173" s="353"/>
      <c r="AO173" s="353"/>
      <c r="AP173" s="353"/>
      <c r="AQ173" s="353"/>
      <c r="AR173" s="353"/>
      <c r="AS173" s="353"/>
    </row>
    <row r="174" spans="1:45" ht="112.5" customHeight="1">
      <c r="A174" s="444" t="s">
        <v>337</v>
      </c>
      <c r="B174" s="20" t="s">
        <v>45</v>
      </c>
      <c r="C174" s="445" t="s">
        <v>1082</v>
      </c>
      <c r="D174" s="23"/>
      <c r="E174" s="120">
        <v>1</v>
      </c>
      <c r="F174" s="121">
        <v>28724</v>
      </c>
      <c r="G174" s="120" t="s">
        <v>1269</v>
      </c>
      <c r="H174" s="120" t="s">
        <v>145</v>
      </c>
      <c r="I174" s="440">
        <v>44886</v>
      </c>
      <c r="J174" s="158">
        <v>14191</v>
      </c>
      <c r="K174" s="28">
        <f t="shared" si="62"/>
        <v>14191</v>
      </c>
      <c r="L174" s="401">
        <v>0.4</v>
      </c>
      <c r="M174" s="28">
        <f t="shared" si="56"/>
        <v>8514.5999999999985</v>
      </c>
      <c r="N174" s="28">
        <f t="shared" si="57"/>
        <v>8514.5999999999985</v>
      </c>
      <c r="O174" s="275" t="s">
        <v>1270</v>
      </c>
      <c r="P174" s="446" t="s">
        <v>1142</v>
      </c>
      <c r="Q174" s="447"/>
      <c r="R174" s="447"/>
      <c r="S174" s="447"/>
      <c r="T174" s="447"/>
      <c r="U174" s="447"/>
      <c r="V174" s="447"/>
      <c r="W174" s="447"/>
      <c r="X174" s="447"/>
      <c r="Y174" s="447"/>
      <c r="Z174" s="447"/>
      <c r="AA174" s="447"/>
      <c r="AB174" s="447"/>
      <c r="AC174" s="447"/>
      <c r="AD174" s="447"/>
      <c r="AE174" s="447"/>
      <c r="AF174" s="447"/>
      <c r="AG174" s="447"/>
      <c r="AH174" s="447"/>
      <c r="AI174" s="447"/>
      <c r="AJ174" s="447"/>
      <c r="AK174" s="447"/>
      <c r="AL174" s="447"/>
      <c r="AM174" s="447"/>
      <c r="AN174" s="447"/>
      <c r="AO174" s="447"/>
      <c r="AP174" s="447"/>
      <c r="AQ174" s="447"/>
      <c r="AR174" s="447"/>
      <c r="AS174" s="447"/>
    </row>
    <row r="175" spans="1:45" ht="112.5" customHeight="1">
      <c r="A175" s="267" t="s">
        <v>599</v>
      </c>
      <c r="B175" s="20" t="s">
        <v>45</v>
      </c>
      <c r="C175" s="21" t="s">
        <v>1271</v>
      </c>
      <c r="D175" s="23"/>
      <c r="E175" s="21">
        <v>1</v>
      </c>
      <c r="F175" s="24"/>
      <c r="G175" s="21" t="s">
        <v>1272</v>
      </c>
      <c r="H175" s="21" t="s">
        <v>114</v>
      </c>
      <c r="I175" s="337"/>
      <c r="J175" s="448">
        <v>8111</v>
      </c>
      <c r="K175" s="366">
        <f t="shared" si="62"/>
        <v>8111</v>
      </c>
      <c r="L175" s="371">
        <v>0.2</v>
      </c>
      <c r="M175" s="366">
        <f t="shared" si="56"/>
        <v>6488.8</v>
      </c>
      <c r="N175" s="366">
        <f t="shared" si="57"/>
        <v>6488.8</v>
      </c>
      <c r="O175" s="21"/>
      <c r="P175" s="374"/>
      <c r="Q175" s="353"/>
      <c r="R175" s="353"/>
      <c r="S175" s="353"/>
      <c r="T175" s="353"/>
      <c r="U175" s="353"/>
      <c r="V175" s="353"/>
      <c r="W175" s="353"/>
      <c r="X175" s="353"/>
      <c r="Y175" s="353"/>
      <c r="Z175" s="353"/>
      <c r="AA175" s="353"/>
      <c r="AB175" s="353"/>
      <c r="AC175" s="353"/>
      <c r="AD175" s="353"/>
      <c r="AE175" s="353"/>
      <c r="AF175" s="353"/>
      <c r="AG175" s="353"/>
      <c r="AH175" s="353"/>
      <c r="AI175" s="353"/>
      <c r="AJ175" s="353"/>
      <c r="AK175" s="353"/>
      <c r="AL175" s="353"/>
      <c r="AM175" s="353"/>
      <c r="AN175" s="353"/>
      <c r="AO175" s="353"/>
      <c r="AP175" s="353"/>
      <c r="AQ175" s="353"/>
      <c r="AR175" s="353"/>
      <c r="AS175" s="353"/>
    </row>
    <row r="176" spans="1:45" ht="112.5" customHeight="1">
      <c r="A176" s="247" t="s">
        <v>756</v>
      </c>
      <c r="B176" s="20" t="s">
        <v>77</v>
      </c>
      <c r="C176" s="21" t="s">
        <v>1234</v>
      </c>
      <c r="D176" s="23"/>
      <c r="E176" s="21">
        <v>1</v>
      </c>
      <c r="F176" s="24">
        <v>28454</v>
      </c>
      <c r="G176" s="21" t="s">
        <v>1273</v>
      </c>
      <c r="H176" s="21" t="s">
        <v>344</v>
      </c>
      <c r="I176" s="369">
        <v>44702</v>
      </c>
      <c r="J176" s="36">
        <v>11666</v>
      </c>
      <c r="K176" s="366">
        <f t="shared" si="62"/>
        <v>11666</v>
      </c>
      <c r="L176" s="371">
        <v>0.5</v>
      </c>
      <c r="M176" s="366">
        <f t="shared" si="56"/>
        <v>5833</v>
      </c>
      <c r="N176" s="366">
        <f t="shared" si="57"/>
        <v>5833</v>
      </c>
      <c r="O176" s="35" t="s">
        <v>952</v>
      </c>
      <c r="P176" s="374" t="s">
        <v>1042</v>
      </c>
      <c r="Q176" s="353"/>
      <c r="R176" s="353"/>
      <c r="S176" s="353"/>
      <c r="T176" s="353"/>
      <c r="U176" s="353"/>
      <c r="V176" s="353"/>
      <c r="W176" s="353"/>
      <c r="X176" s="353"/>
      <c r="Y176" s="353"/>
      <c r="Z176" s="353"/>
      <c r="AA176" s="353"/>
      <c r="AB176" s="353"/>
      <c r="AC176" s="353"/>
      <c r="AD176" s="353"/>
      <c r="AE176" s="353"/>
      <c r="AF176" s="353"/>
      <c r="AG176" s="353"/>
      <c r="AH176" s="353"/>
      <c r="AI176" s="353"/>
      <c r="AJ176" s="353"/>
      <c r="AK176" s="353"/>
      <c r="AL176" s="353"/>
      <c r="AM176" s="353"/>
      <c r="AN176" s="353"/>
      <c r="AO176" s="353"/>
      <c r="AP176" s="353"/>
      <c r="AQ176" s="353"/>
      <c r="AR176" s="353"/>
      <c r="AS176" s="353"/>
    </row>
    <row r="177" spans="1:17" ht="12.75">
      <c r="A177" s="269" t="s">
        <v>638</v>
      </c>
      <c r="B177" s="20" t="s">
        <v>1062</v>
      </c>
      <c r="C177" s="21" t="s">
        <v>234</v>
      </c>
      <c r="D177" s="22" t="s">
        <v>1274</v>
      </c>
      <c r="E177" s="23"/>
      <c r="F177" s="21">
        <v>1</v>
      </c>
      <c r="G177" s="21"/>
      <c r="H177" s="24">
        <v>27023</v>
      </c>
      <c r="I177" s="21" t="s">
        <v>1275</v>
      </c>
      <c r="J177" s="21" t="s">
        <v>701</v>
      </c>
      <c r="K177" s="337">
        <v>44792</v>
      </c>
      <c r="L177" s="36">
        <v>8531</v>
      </c>
      <c r="M177" s="26">
        <f t="shared" ref="M177:M222" si="63">L177*F177</f>
        <v>8531</v>
      </c>
      <c r="N177" s="161">
        <v>0.6</v>
      </c>
      <c r="O177" s="28">
        <f t="shared" ref="O177:O222" si="64">M177-(M177*N177)</f>
        <v>3412.4000000000005</v>
      </c>
      <c r="P177" s="29">
        <f t="shared" ref="P177:P222" si="65">O177/F177</f>
        <v>3412.4000000000005</v>
      </c>
      <c r="Q177" s="21" t="s">
        <v>1276</v>
      </c>
    </row>
    <row r="178" spans="1:17" ht="112.5" customHeight="1">
      <c r="A178" s="19" t="s">
        <v>19</v>
      </c>
      <c r="B178" s="20" t="s">
        <v>92</v>
      </c>
      <c r="C178" s="21" t="s">
        <v>21</v>
      </c>
      <c r="D178" s="22" t="s">
        <v>1277</v>
      </c>
      <c r="E178" s="23"/>
      <c r="F178" s="21">
        <v>1</v>
      </c>
      <c r="G178" s="21"/>
      <c r="H178" s="24" t="s">
        <v>1278</v>
      </c>
      <c r="I178" s="21" t="s">
        <v>1279</v>
      </c>
      <c r="J178" s="21" t="s">
        <v>481</v>
      </c>
      <c r="K178" s="349">
        <v>44764</v>
      </c>
      <c r="L178" s="26">
        <v>39645</v>
      </c>
      <c r="M178" s="26">
        <f t="shared" si="63"/>
        <v>39645</v>
      </c>
      <c r="N178" s="27">
        <v>0</v>
      </c>
      <c r="O178" s="28">
        <f t="shared" si="64"/>
        <v>39645</v>
      </c>
      <c r="P178" s="29">
        <f t="shared" si="65"/>
        <v>39645</v>
      </c>
      <c r="Q178" s="35"/>
    </row>
    <row r="179" spans="1:17" ht="112.5" customHeight="1">
      <c r="A179" s="137" t="s">
        <v>203</v>
      </c>
      <c r="B179" s="20" t="s">
        <v>1062</v>
      </c>
      <c r="C179" s="21" t="s">
        <v>220</v>
      </c>
      <c r="D179" s="22" t="s">
        <v>267</v>
      </c>
      <c r="E179" s="23"/>
      <c r="F179" s="21">
        <v>8</v>
      </c>
      <c r="G179" s="21"/>
      <c r="H179" s="24">
        <v>28184</v>
      </c>
      <c r="I179" s="21" t="s">
        <v>1280</v>
      </c>
      <c r="J179" s="21" t="s">
        <v>957</v>
      </c>
      <c r="K179" s="349">
        <v>44582</v>
      </c>
      <c r="L179" s="36">
        <v>2368</v>
      </c>
      <c r="M179" s="26">
        <f t="shared" si="63"/>
        <v>18944</v>
      </c>
      <c r="N179" s="449">
        <v>0.5</v>
      </c>
      <c r="O179" s="28">
        <f t="shared" si="64"/>
        <v>9472</v>
      </c>
      <c r="P179" s="29">
        <f t="shared" si="65"/>
        <v>1184</v>
      </c>
      <c r="Q179" s="35"/>
    </row>
    <row r="180" spans="1:17" ht="112.5" customHeight="1">
      <c r="A180" s="126" t="s">
        <v>127</v>
      </c>
      <c r="B180" s="20" t="s">
        <v>92</v>
      </c>
      <c r="C180" s="21" t="s">
        <v>55</v>
      </c>
      <c r="D180" s="22" t="s">
        <v>1281</v>
      </c>
      <c r="E180" s="23"/>
      <c r="F180" s="21">
        <v>1</v>
      </c>
      <c r="G180" s="21"/>
      <c r="H180" s="24">
        <v>27947</v>
      </c>
      <c r="I180" s="21" t="s">
        <v>1282</v>
      </c>
      <c r="J180" s="21" t="s">
        <v>145</v>
      </c>
      <c r="K180" s="349">
        <v>44854</v>
      </c>
      <c r="L180" s="26">
        <v>24476.62</v>
      </c>
      <c r="M180" s="26">
        <f t="shared" si="63"/>
        <v>24476.62</v>
      </c>
      <c r="N180" s="27">
        <v>0.45</v>
      </c>
      <c r="O180" s="28">
        <f t="shared" si="64"/>
        <v>13462.141</v>
      </c>
      <c r="P180" s="29">
        <f t="shared" si="65"/>
        <v>13462.141</v>
      </c>
      <c r="Q180" s="22"/>
    </row>
    <row r="181" spans="1:17" ht="112.5" customHeight="1">
      <c r="A181" s="204" t="s">
        <v>372</v>
      </c>
      <c r="B181" s="20" t="s">
        <v>77</v>
      </c>
      <c r="C181" s="148" t="s">
        <v>338</v>
      </c>
      <c r="D181" s="149" t="s">
        <v>1283</v>
      </c>
      <c r="E181" s="151"/>
      <c r="F181" s="150">
        <v>2</v>
      </c>
      <c r="G181" s="150"/>
      <c r="H181" s="152">
        <v>29135</v>
      </c>
      <c r="I181" s="450" t="s">
        <v>1284</v>
      </c>
      <c r="J181" s="150" t="s">
        <v>245</v>
      </c>
      <c r="K181" s="380">
        <v>45221</v>
      </c>
      <c r="L181" s="155">
        <v>18051</v>
      </c>
      <c r="M181" s="26">
        <f t="shared" si="63"/>
        <v>36102</v>
      </c>
      <c r="N181" s="451">
        <v>0</v>
      </c>
      <c r="O181" s="28">
        <f t="shared" si="64"/>
        <v>36102</v>
      </c>
      <c r="P181" s="29">
        <f t="shared" si="65"/>
        <v>18051</v>
      </c>
      <c r="Q181" s="148"/>
    </row>
    <row r="182" spans="1:17" ht="112.5" customHeight="1">
      <c r="A182" s="247" t="s">
        <v>509</v>
      </c>
      <c r="B182" s="20" t="s">
        <v>77</v>
      </c>
      <c r="C182" s="35" t="s">
        <v>234</v>
      </c>
      <c r="D182" s="22" t="s">
        <v>1285</v>
      </c>
      <c r="E182" s="23"/>
      <c r="F182" s="21">
        <v>1</v>
      </c>
      <c r="G182" s="21"/>
      <c r="H182" s="24">
        <v>19100</v>
      </c>
      <c r="I182" s="21" t="s">
        <v>1286</v>
      </c>
      <c r="J182" s="21" t="s">
        <v>117</v>
      </c>
      <c r="K182" s="369">
        <v>44795</v>
      </c>
      <c r="L182" s="36">
        <v>10105</v>
      </c>
      <c r="M182" s="26">
        <f t="shared" si="63"/>
        <v>10105</v>
      </c>
      <c r="N182" s="451">
        <v>0</v>
      </c>
      <c r="O182" s="28">
        <f t="shared" si="64"/>
        <v>10105</v>
      </c>
      <c r="P182" s="29">
        <f t="shared" si="65"/>
        <v>10105</v>
      </c>
      <c r="Q182" s="21"/>
    </row>
    <row r="183" spans="1:17" ht="112.5" customHeight="1">
      <c r="A183" s="199" t="s">
        <v>363</v>
      </c>
      <c r="B183" s="20" t="s">
        <v>77</v>
      </c>
      <c r="C183" s="35" t="s">
        <v>420</v>
      </c>
      <c r="D183" s="22" t="s">
        <v>1287</v>
      </c>
      <c r="E183" s="23"/>
      <c r="F183" s="21">
        <v>1</v>
      </c>
      <c r="G183" s="21"/>
      <c r="H183" s="24">
        <v>29209</v>
      </c>
      <c r="I183" s="21" t="s">
        <v>1288</v>
      </c>
      <c r="J183" s="21" t="s">
        <v>355</v>
      </c>
      <c r="K183" s="369">
        <v>44949</v>
      </c>
      <c r="L183" s="36">
        <v>13455.6</v>
      </c>
      <c r="M183" s="26">
        <f t="shared" si="63"/>
        <v>13455.6</v>
      </c>
      <c r="N183" s="161">
        <v>0</v>
      </c>
      <c r="O183" s="28">
        <f t="shared" si="64"/>
        <v>13455.6</v>
      </c>
      <c r="P183" s="29">
        <f t="shared" si="65"/>
        <v>13455.6</v>
      </c>
      <c r="Q183" s="21"/>
    </row>
    <row r="184" spans="1:17" ht="112.5" customHeight="1">
      <c r="A184" s="267" t="s">
        <v>599</v>
      </c>
      <c r="B184" s="20" t="s">
        <v>77</v>
      </c>
      <c r="C184" s="21" t="s">
        <v>220</v>
      </c>
      <c r="D184" s="22" t="s">
        <v>1289</v>
      </c>
      <c r="E184" s="23"/>
      <c r="F184" s="21">
        <v>1</v>
      </c>
      <c r="G184" s="21"/>
      <c r="H184" s="24">
        <v>29208</v>
      </c>
      <c r="I184" s="21" t="s">
        <v>1290</v>
      </c>
      <c r="J184" s="21" t="s">
        <v>512</v>
      </c>
      <c r="K184" s="344">
        <v>44856</v>
      </c>
      <c r="L184" s="36">
        <v>4305.6000000000004</v>
      </c>
      <c r="M184" s="26">
        <f t="shared" si="63"/>
        <v>4305.6000000000004</v>
      </c>
      <c r="N184" s="27">
        <v>0</v>
      </c>
      <c r="O184" s="28">
        <f t="shared" si="64"/>
        <v>4305.6000000000004</v>
      </c>
      <c r="P184" s="29">
        <f t="shared" si="65"/>
        <v>4305.6000000000004</v>
      </c>
      <c r="Q184" s="452"/>
    </row>
    <row r="185" spans="1:17" ht="112.5" customHeight="1">
      <c r="A185" s="415" t="s">
        <v>1173</v>
      </c>
      <c r="B185" s="20" t="s">
        <v>77</v>
      </c>
      <c r="C185" s="172" t="s">
        <v>234</v>
      </c>
      <c r="D185" s="22" t="s">
        <v>1291</v>
      </c>
      <c r="E185" s="23"/>
      <c r="F185" s="21">
        <v>1</v>
      </c>
      <c r="G185" s="21"/>
      <c r="H185" s="24">
        <v>29095</v>
      </c>
      <c r="I185" s="21" t="s">
        <v>1292</v>
      </c>
      <c r="J185" s="21" t="s">
        <v>117</v>
      </c>
      <c r="K185" s="344">
        <v>44795</v>
      </c>
      <c r="L185" s="36">
        <v>11620.05</v>
      </c>
      <c r="M185" s="26">
        <f t="shared" si="63"/>
        <v>11620.05</v>
      </c>
      <c r="N185" s="116">
        <v>0</v>
      </c>
      <c r="O185" s="28">
        <f t="shared" si="64"/>
        <v>11620.05</v>
      </c>
      <c r="P185" s="29">
        <f t="shared" si="65"/>
        <v>11620.05</v>
      </c>
      <c r="Q185" s="172"/>
    </row>
    <row r="186" spans="1:17" ht="112.5" customHeight="1">
      <c r="A186" s="247" t="s">
        <v>756</v>
      </c>
      <c r="B186" s="20" t="s">
        <v>77</v>
      </c>
      <c r="C186" s="172" t="s">
        <v>234</v>
      </c>
      <c r="D186" s="22" t="s">
        <v>1293</v>
      </c>
      <c r="E186" s="21"/>
      <c r="F186" s="21">
        <v>1</v>
      </c>
      <c r="G186" s="21"/>
      <c r="H186" s="24">
        <v>29461</v>
      </c>
      <c r="I186" s="21" t="s">
        <v>1294</v>
      </c>
      <c r="J186" s="21" t="s">
        <v>114</v>
      </c>
      <c r="K186" s="402" t="s">
        <v>116</v>
      </c>
      <c r="L186" s="36">
        <v>6766.78</v>
      </c>
      <c r="M186" s="26">
        <f t="shared" si="63"/>
        <v>6766.78</v>
      </c>
      <c r="N186" s="161">
        <v>0</v>
      </c>
      <c r="O186" s="28">
        <f t="shared" si="64"/>
        <v>6766.78</v>
      </c>
      <c r="P186" s="29">
        <f t="shared" si="65"/>
        <v>6766.78</v>
      </c>
      <c r="Q186" s="21"/>
    </row>
    <row r="187" spans="1:17" ht="112.5" customHeight="1">
      <c r="A187" s="269" t="s">
        <v>638</v>
      </c>
      <c r="B187" s="20" t="s">
        <v>36</v>
      </c>
      <c r="C187" s="35" t="s">
        <v>677</v>
      </c>
      <c r="D187" s="22" t="s">
        <v>682</v>
      </c>
      <c r="E187" s="23"/>
      <c r="F187" s="21">
        <v>1</v>
      </c>
      <c r="G187" s="21"/>
      <c r="H187" s="24">
        <v>27950</v>
      </c>
      <c r="I187" s="21" t="s">
        <v>1295</v>
      </c>
      <c r="J187" s="21" t="s">
        <v>145</v>
      </c>
      <c r="K187" s="337">
        <v>44825</v>
      </c>
      <c r="L187" s="36">
        <v>2218</v>
      </c>
      <c r="M187" s="26">
        <f t="shared" si="63"/>
        <v>2218</v>
      </c>
      <c r="N187" s="161">
        <v>0.35</v>
      </c>
      <c r="O187" s="28">
        <f t="shared" si="64"/>
        <v>1441.7</v>
      </c>
      <c r="P187" s="29">
        <f t="shared" si="65"/>
        <v>1441.7</v>
      </c>
      <c r="Q187" s="172" t="s">
        <v>1296</v>
      </c>
    </row>
    <row r="188" spans="1:17" ht="112.5" customHeight="1">
      <c r="A188" s="82" t="s">
        <v>54</v>
      </c>
      <c r="B188" s="20" t="s">
        <v>92</v>
      </c>
      <c r="C188" s="21" t="s">
        <v>61</v>
      </c>
      <c r="D188" s="22" t="s">
        <v>1297</v>
      </c>
      <c r="E188" s="23"/>
      <c r="F188" s="21">
        <v>1</v>
      </c>
      <c r="G188" s="21"/>
      <c r="H188" s="24" t="s">
        <v>1298</v>
      </c>
      <c r="I188" s="21" t="s">
        <v>1299</v>
      </c>
      <c r="J188" s="21" t="s">
        <v>418</v>
      </c>
      <c r="K188" s="375">
        <v>44856</v>
      </c>
      <c r="L188" s="36">
        <v>34678</v>
      </c>
      <c r="M188" s="26">
        <f t="shared" si="63"/>
        <v>34678</v>
      </c>
      <c r="N188" s="27">
        <v>0.3</v>
      </c>
      <c r="O188" s="28">
        <f t="shared" si="64"/>
        <v>24274.6</v>
      </c>
      <c r="P188" s="29">
        <f t="shared" si="65"/>
        <v>24274.6</v>
      </c>
      <c r="Q188" s="22"/>
    </row>
    <row r="189" spans="1:17" ht="112.5" customHeight="1">
      <c r="A189" s="126" t="s">
        <v>127</v>
      </c>
      <c r="B189" s="20" t="s">
        <v>1062</v>
      </c>
      <c r="C189" s="21" t="s">
        <v>55</v>
      </c>
      <c r="D189" s="22" t="s">
        <v>1300</v>
      </c>
      <c r="E189" s="23"/>
      <c r="F189" s="21">
        <v>1</v>
      </c>
      <c r="G189" s="21"/>
      <c r="H189" s="21">
        <v>28022</v>
      </c>
      <c r="I189" s="21" t="s">
        <v>1301</v>
      </c>
      <c r="J189" s="21" t="s">
        <v>117</v>
      </c>
      <c r="K189" s="400">
        <v>45160</v>
      </c>
      <c r="L189" s="36">
        <v>21790</v>
      </c>
      <c r="M189" s="26">
        <f t="shared" si="63"/>
        <v>21790</v>
      </c>
      <c r="N189" s="27">
        <v>0.3</v>
      </c>
      <c r="O189" s="28">
        <f t="shared" si="64"/>
        <v>15253</v>
      </c>
      <c r="P189" s="29">
        <f t="shared" si="65"/>
        <v>15253</v>
      </c>
      <c r="Q189" s="142"/>
    </row>
    <row r="190" spans="1:17" ht="112.5" customHeight="1">
      <c r="A190" s="269" t="s">
        <v>638</v>
      </c>
      <c r="B190" s="20" t="s">
        <v>1302</v>
      </c>
      <c r="C190" s="21" t="s">
        <v>220</v>
      </c>
      <c r="D190" s="22" t="s">
        <v>1303</v>
      </c>
      <c r="E190" s="23"/>
      <c r="F190" s="21">
        <v>1</v>
      </c>
      <c r="G190" s="21"/>
      <c r="H190" s="24">
        <v>29210</v>
      </c>
      <c r="I190" s="21" t="s">
        <v>1304</v>
      </c>
      <c r="J190" s="21" t="s">
        <v>355</v>
      </c>
      <c r="K190" s="345">
        <v>44856</v>
      </c>
      <c r="L190" s="36">
        <v>5337</v>
      </c>
      <c r="M190" s="26">
        <f t="shared" si="63"/>
        <v>5337</v>
      </c>
      <c r="N190" s="161">
        <v>0</v>
      </c>
      <c r="O190" s="28">
        <f t="shared" si="64"/>
        <v>5337</v>
      </c>
      <c r="P190" s="29">
        <f t="shared" si="65"/>
        <v>5337</v>
      </c>
      <c r="Q190" s="172"/>
    </row>
    <row r="191" spans="1:17" ht="123.75" customHeight="1">
      <c r="A191" s="269" t="s">
        <v>638</v>
      </c>
      <c r="B191" s="20" t="s">
        <v>1062</v>
      </c>
      <c r="C191" s="21" t="s">
        <v>234</v>
      </c>
      <c r="D191" s="22" t="s">
        <v>1274</v>
      </c>
      <c r="E191" s="23"/>
      <c r="F191" s="21">
        <v>1</v>
      </c>
      <c r="G191" s="21"/>
      <c r="H191" s="24">
        <v>27023</v>
      </c>
      <c r="I191" s="21" t="s">
        <v>1275</v>
      </c>
      <c r="J191" s="21" t="s">
        <v>701</v>
      </c>
      <c r="K191" s="337">
        <v>44792</v>
      </c>
      <c r="L191" s="36">
        <v>8531</v>
      </c>
      <c r="M191" s="26">
        <f t="shared" si="63"/>
        <v>8531</v>
      </c>
      <c r="N191" s="161">
        <v>0.6</v>
      </c>
      <c r="O191" s="28">
        <f t="shared" si="64"/>
        <v>3412.4000000000005</v>
      </c>
      <c r="P191" s="29">
        <f t="shared" si="65"/>
        <v>3412.4000000000005</v>
      </c>
      <c r="Q191" s="21" t="s">
        <v>1276</v>
      </c>
    </row>
    <row r="192" spans="1:17" ht="112.5" customHeight="1">
      <c r="A192" s="137" t="s">
        <v>203</v>
      </c>
      <c r="B192" s="166" t="s">
        <v>36</v>
      </c>
      <c r="C192" s="150" t="s">
        <v>220</v>
      </c>
      <c r="D192" s="149" t="s">
        <v>1305</v>
      </c>
      <c r="E192" s="151"/>
      <c r="F192" s="150">
        <v>2</v>
      </c>
      <c r="G192" s="150"/>
      <c r="H192" s="152">
        <v>26656</v>
      </c>
      <c r="I192" s="150" t="s">
        <v>1306</v>
      </c>
      <c r="J192" s="150" t="s">
        <v>274</v>
      </c>
      <c r="K192" s="453">
        <v>44670</v>
      </c>
      <c r="L192" s="155">
        <v>2604</v>
      </c>
      <c r="M192" s="26">
        <f t="shared" si="63"/>
        <v>5208</v>
      </c>
      <c r="N192" s="161">
        <v>0.6</v>
      </c>
      <c r="O192" s="28">
        <f t="shared" si="64"/>
        <v>2083.2000000000003</v>
      </c>
      <c r="P192" s="29">
        <f t="shared" si="65"/>
        <v>1041.6000000000001</v>
      </c>
      <c r="Q192" s="150" t="s">
        <v>138</v>
      </c>
    </row>
    <row r="193" spans="1:45" ht="112.5" customHeight="1">
      <c r="A193" s="204" t="s">
        <v>372</v>
      </c>
      <c r="B193" s="166" t="s">
        <v>36</v>
      </c>
      <c r="C193" s="150" t="s">
        <v>234</v>
      </c>
      <c r="D193" s="149" t="s">
        <v>1307</v>
      </c>
      <c r="E193" s="151"/>
      <c r="F193" s="150">
        <v>2</v>
      </c>
      <c r="G193" s="150"/>
      <c r="H193" s="152">
        <v>28941</v>
      </c>
      <c r="I193" s="150" t="s">
        <v>1308</v>
      </c>
      <c r="J193" s="150" t="s">
        <v>481</v>
      </c>
      <c r="K193" s="380">
        <v>44979</v>
      </c>
      <c r="L193" s="155">
        <v>8945</v>
      </c>
      <c r="M193" s="26">
        <f t="shared" si="63"/>
        <v>17890</v>
      </c>
      <c r="N193" s="449">
        <v>0</v>
      </c>
      <c r="O193" s="28">
        <f t="shared" si="64"/>
        <v>17890</v>
      </c>
      <c r="P193" s="29">
        <f t="shared" si="65"/>
        <v>8945</v>
      </c>
      <c r="Q193" s="454"/>
    </row>
    <row r="194" spans="1:45" ht="112.5" customHeight="1">
      <c r="A194" s="137" t="s">
        <v>203</v>
      </c>
      <c r="B194" s="20" t="s">
        <v>77</v>
      </c>
      <c r="C194" s="21" t="s">
        <v>220</v>
      </c>
      <c r="D194" s="22" t="s">
        <v>267</v>
      </c>
      <c r="E194" s="23"/>
      <c r="F194" s="21">
        <v>6</v>
      </c>
      <c r="G194" s="21"/>
      <c r="H194" s="24">
        <v>28160</v>
      </c>
      <c r="I194" s="21" t="s">
        <v>1309</v>
      </c>
      <c r="J194" s="21" t="s">
        <v>231</v>
      </c>
      <c r="K194" s="349">
        <v>44915</v>
      </c>
      <c r="L194" s="36">
        <v>2312</v>
      </c>
      <c r="M194" s="26">
        <f t="shared" si="63"/>
        <v>13872</v>
      </c>
      <c r="N194" s="449">
        <v>0.5</v>
      </c>
      <c r="O194" s="28">
        <f t="shared" si="64"/>
        <v>6936</v>
      </c>
      <c r="P194" s="29">
        <f t="shared" si="65"/>
        <v>1156</v>
      </c>
      <c r="Q194" s="35"/>
    </row>
    <row r="195" spans="1:45" ht="112.5" customHeight="1">
      <c r="A195" s="250" t="s">
        <v>555</v>
      </c>
      <c r="B195" s="20" t="s">
        <v>92</v>
      </c>
      <c r="C195" s="21" t="s">
        <v>220</v>
      </c>
      <c r="D195" s="22" t="s">
        <v>1310</v>
      </c>
      <c r="E195" s="23"/>
      <c r="F195" s="21">
        <v>2</v>
      </c>
      <c r="G195" s="21"/>
      <c r="H195" s="24">
        <v>15693</v>
      </c>
      <c r="I195" s="21" t="s">
        <v>1311</v>
      </c>
      <c r="J195" s="21" t="s">
        <v>1312</v>
      </c>
      <c r="K195" s="337">
        <v>44847</v>
      </c>
      <c r="L195" s="36">
        <v>3421</v>
      </c>
      <c r="M195" s="26">
        <f t="shared" si="63"/>
        <v>6842</v>
      </c>
      <c r="N195" s="449">
        <v>0.8</v>
      </c>
      <c r="O195" s="28">
        <f t="shared" si="64"/>
        <v>1368.3999999999996</v>
      </c>
      <c r="P195" s="29">
        <f t="shared" si="65"/>
        <v>684.19999999999982</v>
      </c>
      <c r="Q195" s="21" t="s">
        <v>1313</v>
      </c>
    </row>
    <row r="196" spans="1:45" ht="112.5" customHeight="1">
      <c r="A196" s="269" t="s">
        <v>1314</v>
      </c>
      <c r="B196" s="20" t="s">
        <v>1315</v>
      </c>
      <c r="C196" s="21" t="s">
        <v>234</v>
      </c>
      <c r="D196" s="22"/>
      <c r="E196" s="23"/>
      <c r="F196" s="21">
        <v>1</v>
      </c>
      <c r="G196" s="21"/>
      <c r="H196" s="24">
        <v>29071</v>
      </c>
      <c r="I196" s="21" t="s">
        <v>1316</v>
      </c>
      <c r="J196" s="21" t="s">
        <v>847</v>
      </c>
      <c r="K196" s="402" t="s">
        <v>1317</v>
      </c>
      <c r="L196" s="158">
        <v>4075</v>
      </c>
      <c r="M196" s="26">
        <f t="shared" si="63"/>
        <v>4075</v>
      </c>
      <c r="N196" s="161">
        <v>0</v>
      </c>
      <c r="O196" s="28">
        <f t="shared" si="64"/>
        <v>4075</v>
      </c>
      <c r="P196" s="29">
        <f t="shared" si="65"/>
        <v>4075</v>
      </c>
      <c r="Q196" s="172" t="s">
        <v>1313</v>
      </c>
    </row>
    <row r="197" spans="1:45" ht="116.25" customHeight="1">
      <c r="A197" s="269" t="s">
        <v>638</v>
      </c>
      <c r="B197" s="20" t="s">
        <v>36</v>
      </c>
      <c r="C197" s="21" t="s">
        <v>677</v>
      </c>
      <c r="D197" s="22" t="s">
        <v>1318</v>
      </c>
      <c r="E197" s="23"/>
      <c r="F197" s="21">
        <v>1</v>
      </c>
      <c r="G197" s="21"/>
      <c r="H197" s="24">
        <v>22136</v>
      </c>
      <c r="I197" s="21" t="s">
        <v>1319</v>
      </c>
      <c r="J197" s="21" t="s">
        <v>1320</v>
      </c>
      <c r="K197" s="350">
        <v>44790</v>
      </c>
      <c r="L197" s="36">
        <v>2579</v>
      </c>
      <c r="M197" s="26">
        <f t="shared" si="63"/>
        <v>2579</v>
      </c>
      <c r="N197" s="449">
        <v>0.6</v>
      </c>
      <c r="O197" s="28">
        <f t="shared" si="64"/>
        <v>1031.6000000000001</v>
      </c>
      <c r="P197" s="29">
        <f t="shared" si="65"/>
        <v>1031.6000000000001</v>
      </c>
      <c r="Q197" s="21" t="s">
        <v>1321</v>
      </c>
    </row>
    <row r="198" spans="1:45" ht="112.5" customHeight="1">
      <c r="A198" s="269" t="s">
        <v>638</v>
      </c>
      <c r="B198" s="20" t="s">
        <v>1062</v>
      </c>
      <c r="C198" s="21" t="s">
        <v>220</v>
      </c>
      <c r="D198" s="22" t="s">
        <v>1322</v>
      </c>
      <c r="E198" s="23"/>
      <c r="F198" s="21">
        <v>1</v>
      </c>
      <c r="G198" s="21"/>
      <c r="H198" s="24">
        <v>28036</v>
      </c>
      <c r="I198" s="21" t="s">
        <v>1323</v>
      </c>
      <c r="J198" s="21" t="s">
        <v>344</v>
      </c>
      <c r="K198" s="337">
        <v>44885</v>
      </c>
      <c r="L198" s="36">
        <v>3583</v>
      </c>
      <c r="M198" s="26">
        <f t="shared" si="63"/>
        <v>3583</v>
      </c>
      <c r="N198" s="161">
        <v>0.5</v>
      </c>
      <c r="O198" s="28">
        <f t="shared" si="64"/>
        <v>1791.5</v>
      </c>
      <c r="P198" s="29">
        <f t="shared" si="65"/>
        <v>1791.5</v>
      </c>
      <c r="Q198" s="21"/>
      <c r="R198" s="39"/>
      <c r="S198" s="39"/>
      <c r="T198" s="39"/>
      <c r="U198" s="39"/>
      <c r="V198" s="39"/>
      <c r="W198" s="39"/>
      <c r="X198" s="39"/>
      <c r="Y198" s="39"/>
      <c r="Z198" s="39"/>
      <c r="AA198" s="39"/>
      <c r="AB198" s="39"/>
      <c r="AC198" s="39"/>
      <c r="AD198" s="39"/>
      <c r="AE198" s="39"/>
      <c r="AF198" s="39"/>
      <c r="AG198" s="39"/>
      <c r="AH198" s="39"/>
      <c r="AI198" s="39"/>
      <c r="AJ198" s="39"/>
      <c r="AK198" s="39"/>
      <c r="AL198" s="39"/>
      <c r="AM198" s="39"/>
      <c r="AN198" s="39"/>
      <c r="AO198" s="39"/>
      <c r="AP198" s="39"/>
      <c r="AQ198" s="39"/>
      <c r="AR198" s="39"/>
      <c r="AS198" s="39"/>
    </row>
    <row r="199" spans="1:45" ht="112.5" customHeight="1">
      <c r="A199" s="269" t="s">
        <v>638</v>
      </c>
      <c r="B199" s="20" t="s">
        <v>1062</v>
      </c>
      <c r="C199" s="21" t="s">
        <v>220</v>
      </c>
      <c r="D199" s="22" t="s">
        <v>1322</v>
      </c>
      <c r="E199" s="23"/>
      <c r="F199" s="21">
        <v>1</v>
      </c>
      <c r="G199" s="21"/>
      <c r="H199" s="24">
        <v>28034</v>
      </c>
      <c r="I199" s="21" t="s">
        <v>1324</v>
      </c>
      <c r="J199" s="21" t="s">
        <v>344</v>
      </c>
      <c r="K199" s="337">
        <v>44885</v>
      </c>
      <c r="L199" s="36">
        <v>3529</v>
      </c>
      <c r="M199" s="26">
        <f t="shared" si="63"/>
        <v>3529</v>
      </c>
      <c r="N199" s="161">
        <v>0.5</v>
      </c>
      <c r="O199" s="28">
        <f t="shared" si="64"/>
        <v>1764.5</v>
      </c>
      <c r="P199" s="29">
        <f t="shared" si="65"/>
        <v>1764.5</v>
      </c>
      <c r="Q199" s="35"/>
      <c r="R199" s="331"/>
      <c r="S199" s="331"/>
      <c r="T199" s="331"/>
      <c r="U199" s="331"/>
      <c r="V199" s="331"/>
      <c r="W199" s="331"/>
      <c r="X199" s="331"/>
      <c r="Y199" s="331"/>
      <c r="Z199" s="331"/>
      <c r="AA199" s="331"/>
      <c r="AB199" s="331"/>
      <c r="AC199" s="331"/>
      <c r="AD199" s="331"/>
      <c r="AE199" s="331"/>
      <c r="AF199" s="331"/>
      <c r="AG199" s="331"/>
      <c r="AH199" s="331"/>
      <c r="AI199" s="331"/>
      <c r="AJ199" s="331"/>
      <c r="AK199" s="331"/>
      <c r="AL199" s="331"/>
      <c r="AM199" s="331"/>
      <c r="AN199" s="331"/>
      <c r="AO199" s="331"/>
      <c r="AP199" s="331"/>
      <c r="AQ199" s="331"/>
      <c r="AR199" s="331"/>
      <c r="AS199" s="331"/>
    </row>
    <row r="200" spans="1:45" ht="112.5" customHeight="1">
      <c r="A200" s="204" t="s">
        <v>372</v>
      </c>
      <c r="B200" s="20" t="s">
        <v>1325</v>
      </c>
      <c r="C200" s="21" t="s">
        <v>1039</v>
      </c>
      <c r="D200" s="22" t="s">
        <v>1326</v>
      </c>
      <c r="E200" s="23"/>
      <c r="F200" s="21">
        <v>3</v>
      </c>
      <c r="G200" s="21"/>
      <c r="H200" s="24">
        <v>29056</v>
      </c>
      <c r="I200" s="21" t="s">
        <v>1327</v>
      </c>
      <c r="J200" s="21" t="s">
        <v>481</v>
      </c>
      <c r="K200" s="349">
        <v>45130</v>
      </c>
      <c r="L200" s="36">
        <v>11356</v>
      </c>
      <c r="M200" s="26">
        <f t="shared" si="63"/>
        <v>34068</v>
      </c>
      <c r="N200" s="449">
        <v>0</v>
      </c>
      <c r="O200" s="28">
        <f t="shared" si="64"/>
        <v>34068</v>
      </c>
      <c r="P200" s="29">
        <f t="shared" si="65"/>
        <v>11356</v>
      </c>
      <c r="Q200" s="21" t="s">
        <v>264</v>
      </c>
      <c r="R200" s="39"/>
      <c r="S200" s="39"/>
      <c r="T200" s="39"/>
      <c r="U200" s="39"/>
      <c r="V200" s="39"/>
      <c r="W200" s="39"/>
      <c r="X200" s="39"/>
      <c r="Y200" s="39"/>
      <c r="Z200" s="39"/>
      <c r="AA200" s="39"/>
      <c r="AB200" s="39"/>
      <c r="AC200" s="39"/>
      <c r="AD200" s="39"/>
      <c r="AE200" s="39"/>
      <c r="AF200" s="39"/>
      <c r="AG200" s="39"/>
      <c r="AH200" s="39"/>
      <c r="AI200" s="39"/>
      <c r="AJ200" s="39"/>
      <c r="AK200" s="39"/>
      <c r="AL200" s="39"/>
      <c r="AM200" s="39"/>
      <c r="AN200" s="39"/>
      <c r="AO200" s="39"/>
      <c r="AP200" s="39"/>
      <c r="AQ200" s="39"/>
      <c r="AR200" s="39"/>
      <c r="AS200" s="39"/>
    </row>
    <row r="201" spans="1:45" ht="112.5" customHeight="1">
      <c r="A201" s="126" t="s">
        <v>127</v>
      </c>
      <c r="B201" s="20" t="s">
        <v>36</v>
      </c>
      <c r="C201" s="21" t="s">
        <v>21</v>
      </c>
      <c r="D201" s="22" t="s">
        <v>1328</v>
      </c>
      <c r="E201" s="23"/>
      <c r="F201" s="21">
        <v>1</v>
      </c>
      <c r="G201" s="21"/>
      <c r="H201" s="24">
        <v>27945</v>
      </c>
      <c r="I201" s="21" t="s">
        <v>1329</v>
      </c>
      <c r="J201" s="21" t="s">
        <v>145</v>
      </c>
      <c r="K201" s="349">
        <v>44854</v>
      </c>
      <c r="L201" s="36">
        <v>20320</v>
      </c>
      <c r="M201" s="26">
        <f t="shared" si="63"/>
        <v>20320</v>
      </c>
      <c r="N201" s="27">
        <v>0.45</v>
      </c>
      <c r="O201" s="28">
        <f t="shared" si="64"/>
        <v>11176</v>
      </c>
      <c r="P201" s="29">
        <f t="shared" si="65"/>
        <v>11176</v>
      </c>
      <c r="Q201" s="21"/>
      <c r="R201" s="39"/>
      <c r="S201" s="39"/>
      <c r="T201" s="39"/>
      <c r="U201" s="39"/>
      <c r="V201" s="39"/>
      <c r="W201" s="39"/>
      <c r="X201" s="39"/>
      <c r="Y201" s="39"/>
      <c r="Z201" s="39"/>
      <c r="AA201" s="39"/>
      <c r="AB201" s="39"/>
      <c r="AC201" s="39"/>
      <c r="AD201" s="39"/>
      <c r="AE201" s="39"/>
      <c r="AF201" s="39"/>
      <c r="AG201" s="39"/>
      <c r="AH201" s="39"/>
      <c r="AI201" s="39"/>
      <c r="AJ201" s="39"/>
      <c r="AK201" s="39"/>
      <c r="AL201" s="39"/>
      <c r="AM201" s="39"/>
      <c r="AN201" s="39"/>
      <c r="AO201" s="39"/>
      <c r="AP201" s="39"/>
      <c r="AQ201" s="39"/>
      <c r="AR201" s="39"/>
      <c r="AS201" s="39"/>
    </row>
    <row r="202" spans="1:45" ht="112.5" customHeight="1">
      <c r="A202" s="362" t="s">
        <v>54</v>
      </c>
      <c r="B202" s="20" t="s">
        <v>77</v>
      </c>
      <c r="C202" s="113" t="s">
        <v>979</v>
      </c>
      <c r="D202" s="113" t="s">
        <v>1330</v>
      </c>
      <c r="E202" s="128"/>
      <c r="F202" s="120">
        <v>1</v>
      </c>
      <c r="G202" s="120"/>
      <c r="H202" s="121">
        <v>28808</v>
      </c>
      <c r="I202" s="113" t="s">
        <v>1331</v>
      </c>
      <c r="J202" s="120" t="s">
        <v>411</v>
      </c>
      <c r="K202" s="455">
        <v>44886</v>
      </c>
      <c r="L202" s="158">
        <v>55613</v>
      </c>
      <c r="M202" s="26">
        <f t="shared" si="63"/>
        <v>55613</v>
      </c>
      <c r="N202" s="456">
        <v>0</v>
      </c>
      <c r="O202" s="28">
        <f t="shared" si="64"/>
        <v>55613</v>
      </c>
      <c r="P202" s="29">
        <f t="shared" si="65"/>
        <v>55613</v>
      </c>
      <c r="Q202" s="457"/>
      <c r="R202" s="458"/>
      <c r="S202" s="458"/>
      <c r="T202" s="458"/>
      <c r="U202" s="458"/>
      <c r="V202" s="458"/>
      <c r="W202" s="458"/>
      <c r="X202" s="458"/>
      <c r="Y202" s="458"/>
      <c r="Z202" s="458"/>
      <c r="AA202" s="458"/>
      <c r="AB202" s="458"/>
      <c r="AC202" s="458"/>
      <c r="AD202" s="458"/>
      <c r="AE202" s="458"/>
      <c r="AF202" s="458"/>
      <c r="AG202" s="458"/>
      <c r="AH202" s="458"/>
      <c r="AI202" s="458"/>
      <c r="AJ202" s="458"/>
      <c r="AK202" s="458"/>
      <c r="AL202" s="458"/>
      <c r="AM202" s="458"/>
      <c r="AN202" s="458"/>
      <c r="AO202" s="458"/>
      <c r="AP202" s="458"/>
      <c r="AQ202" s="458"/>
      <c r="AR202" s="458"/>
      <c r="AS202" s="458"/>
    </row>
    <row r="203" spans="1:45" ht="112.5" customHeight="1">
      <c r="A203" s="137" t="s">
        <v>203</v>
      </c>
      <c r="B203" s="20" t="s">
        <v>1332</v>
      </c>
      <c r="C203" s="148" t="s">
        <v>220</v>
      </c>
      <c r="D203" s="149"/>
      <c r="E203" s="151"/>
      <c r="F203" s="150">
        <v>8</v>
      </c>
      <c r="G203" s="150"/>
      <c r="H203" s="152" t="s">
        <v>52</v>
      </c>
      <c r="I203" s="150" t="s">
        <v>1333</v>
      </c>
      <c r="J203" s="150" t="s">
        <v>847</v>
      </c>
      <c r="K203" s="459" t="s">
        <v>52</v>
      </c>
      <c r="L203" s="155">
        <v>4289.28</v>
      </c>
      <c r="M203" s="26">
        <f t="shared" si="63"/>
        <v>34314.239999999998</v>
      </c>
      <c r="N203" s="116">
        <v>0</v>
      </c>
      <c r="O203" s="28">
        <f t="shared" si="64"/>
        <v>34314.239999999998</v>
      </c>
      <c r="P203" s="29">
        <f t="shared" si="65"/>
        <v>4289.28</v>
      </c>
      <c r="Q203" s="150"/>
      <c r="R203" s="460"/>
      <c r="S203" s="460"/>
      <c r="T203" s="460"/>
      <c r="U203" s="460"/>
      <c r="V203" s="460"/>
      <c r="W203" s="460"/>
      <c r="X203" s="460"/>
      <c r="Y203" s="460"/>
      <c r="Z203" s="460"/>
      <c r="AA203" s="460"/>
      <c r="AB203" s="460"/>
      <c r="AC203" s="460"/>
      <c r="AD203" s="460"/>
      <c r="AE203" s="460"/>
      <c r="AF203" s="460"/>
      <c r="AG203" s="460"/>
      <c r="AH203" s="460"/>
      <c r="AI203" s="460"/>
      <c r="AJ203" s="460"/>
      <c r="AK203" s="460"/>
      <c r="AL203" s="460"/>
      <c r="AM203" s="460"/>
      <c r="AN203" s="460"/>
      <c r="AO203" s="460"/>
      <c r="AP203" s="460"/>
      <c r="AQ203" s="460"/>
      <c r="AR203" s="460"/>
      <c r="AS203" s="460"/>
    </row>
    <row r="204" spans="1:45" ht="112.5" customHeight="1">
      <c r="A204" s="176" t="s">
        <v>203</v>
      </c>
      <c r="B204" s="20" t="s">
        <v>92</v>
      </c>
      <c r="C204" s="21" t="s">
        <v>220</v>
      </c>
      <c r="D204" s="22"/>
      <c r="E204" s="23"/>
      <c r="F204" s="21">
        <v>8</v>
      </c>
      <c r="G204" s="21"/>
      <c r="H204" s="461">
        <v>27202</v>
      </c>
      <c r="I204" s="21" t="s">
        <v>1334</v>
      </c>
      <c r="J204" s="21" t="s">
        <v>847</v>
      </c>
      <c r="K204" s="349">
        <v>44613</v>
      </c>
      <c r="L204" s="36">
        <v>4038</v>
      </c>
      <c r="M204" s="26">
        <f t="shared" si="63"/>
        <v>32304</v>
      </c>
      <c r="N204" s="449">
        <v>0.3</v>
      </c>
      <c r="O204" s="29">
        <f t="shared" si="64"/>
        <v>22612.800000000003</v>
      </c>
      <c r="P204" s="29">
        <f t="shared" si="65"/>
        <v>2826.6000000000004</v>
      </c>
      <c r="Q204" s="172" t="s">
        <v>1335</v>
      </c>
      <c r="R204" s="328"/>
      <c r="S204" s="328"/>
      <c r="T204" s="328"/>
      <c r="U204" s="328"/>
      <c r="V204" s="328"/>
      <c r="W204" s="328"/>
      <c r="X204" s="328"/>
      <c r="Y204" s="328"/>
      <c r="Z204" s="328"/>
      <c r="AA204" s="328"/>
      <c r="AB204" s="328"/>
      <c r="AC204" s="328"/>
      <c r="AD204" s="328"/>
      <c r="AE204" s="328"/>
      <c r="AF204" s="328"/>
      <c r="AG204" s="328"/>
      <c r="AH204" s="328"/>
      <c r="AI204" s="328"/>
      <c r="AJ204" s="328"/>
      <c r="AK204" s="328"/>
      <c r="AL204" s="328"/>
      <c r="AM204" s="328"/>
      <c r="AN204" s="328"/>
      <c r="AO204" s="328"/>
      <c r="AP204" s="328"/>
      <c r="AQ204" s="328"/>
      <c r="AR204" s="328"/>
      <c r="AS204" s="328"/>
    </row>
    <row r="205" spans="1:45" ht="112.5" customHeight="1">
      <c r="A205" s="204" t="s">
        <v>372</v>
      </c>
      <c r="B205" s="20" t="s">
        <v>77</v>
      </c>
      <c r="C205" s="21" t="s">
        <v>234</v>
      </c>
      <c r="D205" s="22" t="s">
        <v>1336</v>
      </c>
      <c r="E205" s="23"/>
      <c r="F205" s="21">
        <v>2</v>
      </c>
      <c r="G205" s="21"/>
      <c r="H205" s="24">
        <v>29225</v>
      </c>
      <c r="I205" s="21" t="s">
        <v>1337</v>
      </c>
      <c r="J205" s="21" t="s">
        <v>418</v>
      </c>
      <c r="K205" s="344">
        <v>44856</v>
      </c>
      <c r="L205" s="36">
        <v>7123</v>
      </c>
      <c r="M205" s="26">
        <f t="shared" si="63"/>
        <v>14246</v>
      </c>
      <c r="N205" s="27">
        <v>0.3</v>
      </c>
      <c r="O205" s="28">
        <f t="shared" si="64"/>
        <v>9972.2000000000007</v>
      </c>
      <c r="P205" s="29">
        <f t="shared" si="65"/>
        <v>4986.1000000000004</v>
      </c>
      <c r="Q205" s="172"/>
      <c r="R205" s="328"/>
      <c r="S205" s="328"/>
      <c r="T205" s="328"/>
      <c r="U205" s="328"/>
      <c r="V205" s="328"/>
      <c r="W205" s="328"/>
      <c r="X205" s="328"/>
      <c r="Y205" s="328"/>
      <c r="Z205" s="328"/>
      <c r="AA205" s="328"/>
      <c r="AB205" s="328"/>
      <c r="AC205" s="328"/>
      <c r="AD205" s="328"/>
      <c r="AE205" s="328"/>
      <c r="AF205" s="328"/>
      <c r="AG205" s="328"/>
      <c r="AH205" s="328"/>
      <c r="AI205" s="328"/>
      <c r="AJ205" s="328"/>
      <c r="AK205" s="328"/>
      <c r="AL205" s="328"/>
      <c r="AM205" s="328"/>
      <c r="AN205" s="328"/>
      <c r="AO205" s="328"/>
      <c r="AP205" s="328"/>
      <c r="AQ205" s="328"/>
      <c r="AR205" s="328"/>
      <c r="AS205" s="328"/>
    </row>
    <row r="206" spans="1:45" ht="112.5" customHeight="1">
      <c r="A206" s="204" t="s">
        <v>372</v>
      </c>
      <c r="B206" s="20" t="s">
        <v>77</v>
      </c>
      <c r="C206" s="205" t="s">
        <v>397</v>
      </c>
      <c r="D206" s="206" t="s">
        <v>373</v>
      </c>
      <c r="E206" s="462"/>
      <c r="F206" s="205">
        <v>1</v>
      </c>
      <c r="G206" s="206"/>
      <c r="H206" s="208">
        <v>29525</v>
      </c>
      <c r="I206" s="205" t="s">
        <v>1338</v>
      </c>
      <c r="J206" s="205" t="s">
        <v>32</v>
      </c>
      <c r="K206" s="463" t="s">
        <v>1339</v>
      </c>
      <c r="L206" s="211">
        <v>13721</v>
      </c>
      <c r="M206" s="464">
        <f t="shared" si="63"/>
        <v>13721</v>
      </c>
      <c r="N206" s="342">
        <v>0</v>
      </c>
      <c r="O206" s="99">
        <f t="shared" si="64"/>
        <v>13721</v>
      </c>
      <c r="P206" s="99">
        <f t="shared" si="65"/>
        <v>13721</v>
      </c>
      <c r="Q206" s="340"/>
      <c r="R206" s="343"/>
      <c r="S206" s="343"/>
      <c r="T206" s="343"/>
      <c r="U206" s="343"/>
      <c r="V206" s="343"/>
      <c r="W206" s="343"/>
      <c r="X206" s="343"/>
      <c r="Y206" s="343"/>
      <c r="Z206" s="343"/>
      <c r="AA206" s="343"/>
      <c r="AB206" s="343"/>
      <c r="AC206" s="343"/>
      <c r="AD206" s="343"/>
      <c r="AE206" s="343"/>
      <c r="AF206" s="343"/>
      <c r="AG206" s="343"/>
      <c r="AH206" s="343"/>
      <c r="AI206" s="343"/>
      <c r="AJ206" s="343"/>
      <c r="AK206" s="343"/>
      <c r="AL206" s="343"/>
      <c r="AM206" s="343"/>
      <c r="AN206" s="343"/>
      <c r="AO206" s="343"/>
      <c r="AP206" s="343"/>
      <c r="AQ206" s="343"/>
      <c r="AR206" s="343"/>
      <c r="AS206" s="343"/>
    </row>
    <row r="207" spans="1:45" ht="112.5" customHeight="1">
      <c r="A207" s="82" t="s">
        <v>71</v>
      </c>
      <c r="B207" s="83" t="s">
        <v>92</v>
      </c>
      <c r="C207" s="84" t="s">
        <v>21</v>
      </c>
      <c r="D207" s="85"/>
      <c r="E207" s="86"/>
      <c r="F207" s="84">
        <v>1</v>
      </c>
      <c r="G207" s="84"/>
      <c r="H207" s="87" t="s">
        <v>52</v>
      </c>
      <c r="I207" s="84" t="s">
        <v>1340</v>
      </c>
      <c r="J207" s="84" t="s">
        <v>23</v>
      </c>
      <c r="K207" s="98">
        <v>45200</v>
      </c>
      <c r="L207" s="96">
        <v>27470</v>
      </c>
      <c r="M207" s="96">
        <f t="shared" si="63"/>
        <v>27470</v>
      </c>
      <c r="N207" s="94">
        <f>0</f>
        <v>0</v>
      </c>
      <c r="O207" s="99">
        <f t="shared" si="64"/>
        <v>27470</v>
      </c>
      <c r="P207" s="100">
        <f t="shared" si="65"/>
        <v>27470</v>
      </c>
      <c r="Q207" s="339"/>
      <c r="R207" s="331"/>
      <c r="S207" s="331"/>
      <c r="T207" s="331"/>
      <c r="U207" s="331"/>
      <c r="V207" s="331"/>
      <c r="W207" s="331"/>
      <c r="X207" s="331"/>
      <c r="Y207" s="331"/>
      <c r="Z207" s="331"/>
      <c r="AA207" s="331"/>
      <c r="AB207" s="331"/>
      <c r="AC207" s="331"/>
      <c r="AD207" s="331"/>
      <c r="AE207" s="331"/>
      <c r="AF207" s="331"/>
      <c r="AG207" s="331"/>
      <c r="AH207" s="331"/>
      <c r="AI207" s="331"/>
      <c r="AJ207" s="331"/>
      <c r="AK207" s="331"/>
      <c r="AL207" s="331"/>
      <c r="AM207" s="331"/>
      <c r="AN207" s="331"/>
      <c r="AO207" s="331"/>
      <c r="AP207" s="331"/>
      <c r="AQ207" s="331"/>
      <c r="AR207" s="331"/>
      <c r="AS207" s="331"/>
    </row>
    <row r="208" spans="1:45" ht="112.5" customHeight="1">
      <c r="A208" s="204" t="s">
        <v>372</v>
      </c>
      <c r="B208" s="465" t="s">
        <v>45</v>
      </c>
      <c r="C208" s="466" t="s">
        <v>234</v>
      </c>
      <c r="D208" s="466" t="s">
        <v>1341</v>
      </c>
      <c r="E208" s="467"/>
      <c r="F208" s="466">
        <v>2</v>
      </c>
      <c r="G208" s="466"/>
      <c r="H208" s="468">
        <v>29344</v>
      </c>
      <c r="I208" s="466" t="s">
        <v>1061</v>
      </c>
      <c r="J208" s="466" t="s">
        <v>32</v>
      </c>
      <c r="K208" s="469">
        <v>45100</v>
      </c>
      <c r="L208" s="470">
        <v>8881</v>
      </c>
      <c r="M208" s="26">
        <f t="shared" si="63"/>
        <v>17762</v>
      </c>
      <c r="N208" s="342">
        <v>0</v>
      </c>
      <c r="O208" s="28">
        <f t="shared" si="64"/>
        <v>17762</v>
      </c>
      <c r="P208" s="29">
        <f t="shared" si="65"/>
        <v>8881</v>
      </c>
      <c r="Q208" s="21"/>
      <c r="R208" s="39"/>
      <c r="S208" s="39"/>
      <c r="T208" s="39"/>
      <c r="U208" s="39"/>
      <c r="V208" s="39"/>
      <c r="W208" s="39"/>
      <c r="X208" s="39"/>
      <c r="Y208" s="39"/>
      <c r="Z208" s="39"/>
      <c r="AA208" s="39"/>
      <c r="AB208" s="39"/>
      <c r="AC208" s="39"/>
      <c r="AD208" s="39"/>
      <c r="AE208" s="39"/>
      <c r="AF208" s="39"/>
      <c r="AG208" s="39"/>
      <c r="AH208" s="39"/>
      <c r="AI208" s="39"/>
      <c r="AJ208" s="39"/>
      <c r="AK208" s="39"/>
      <c r="AL208" s="39"/>
      <c r="AM208" s="39"/>
      <c r="AN208" s="39"/>
      <c r="AO208" s="39"/>
      <c r="AP208" s="39"/>
      <c r="AQ208" s="39"/>
      <c r="AR208" s="39"/>
      <c r="AS208" s="39"/>
    </row>
    <row r="209" spans="1:45" ht="112.5" customHeight="1">
      <c r="A209" s="247" t="s">
        <v>882</v>
      </c>
      <c r="B209" s="20" t="s">
        <v>77</v>
      </c>
      <c r="C209" s="35" t="s">
        <v>241</v>
      </c>
      <c r="D209" s="22" t="s">
        <v>1342</v>
      </c>
      <c r="E209" s="23"/>
      <c r="F209" s="21">
        <v>1</v>
      </c>
      <c r="G209" s="21"/>
      <c r="H209" s="24">
        <v>26892</v>
      </c>
      <c r="I209" s="21" t="s">
        <v>1343</v>
      </c>
      <c r="J209" s="21" t="s">
        <v>145</v>
      </c>
      <c r="K209" s="337">
        <v>44731</v>
      </c>
      <c r="L209" s="36">
        <v>12138</v>
      </c>
      <c r="M209" s="26">
        <f t="shared" si="63"/>
        <v>12138</v>
      </c>
      <c r="N209" s="161">
        <v>0.6</v>
      </c>
      <c r="O209" s="28">
        <f t="shared" si="64"/>
        <v>4855.2</v>
      </c>
      <c r="P209" s="29">
        <f t="shared" si="65"/>
        <v>4855.2</v>
      </c>
      <c r="Q209" s="21"/>
      <c r="R209" s="39"/>
      <c r="S209" s="39"/>
      <c r="T209" s="39"/>
      <c r="U209" s="39"/>
      <c r="V209" s="39"/>
      <c r="W209" s="39"/>
      <c r="X209" s="39"/>
      <c r="Y209" s="39"/>
      <c r="Z209" s="39"/>
      <c r="AA209" s="39"/>
      <c r="AB209" s="39"/>
      <c r="AC209" s="39"/>
      <c r="AD209" s="39"/>
      <c r="AE209" s="39"/>
      <c r="AF209" s="39"/>
      <c r="AG209" s="39"/>
      <c r="AH209" s="39"/>
      <c r="AI209" s="39"/>
      <c r="AJ209" s="39"/>
      <c r="AK209" s="39"/>
      <c r="AL209" s="39"/>
      <c r="AM209" s="39"/>
      <c r="AN209" s="39"/>
      <c r="AO209" s="39"/>
      <c r="AP209" s="39"/>
      <c r="AQ209" s="39"/>
      <c r="AR209" s="39"/>
      <c r="AS209" s="39"/>
    </row>
    <row r="210" spans="1:45" ht="112.5" customHeight="1">
      <c r="A210" s="247" t="s">
        <v>882</v>
      </c>
      <c r="B210" s="20" t="s">
        <v>1062</v>
      </c>
      <c r="C210" s="35" t="s">
        <v>220</v>
      </c>
      <c r="D210" s="22" t="s">
        <v>883</v>
      </c>
      <c r="E210" s="21"/>
      <c r="F210" s="21">
        <v>2</v>
      </c>
      <c r="G210" s="21"/>
      <c r="H210" s="24">
        <v>24099</v>
      </c>
      <c r="I210" s="22" t="s">
        <v>1344</v>
      </c>
      <c r="J210" s="21" t="s">
        <v>884</v>
      </c>
      <c r="K210" s="471">
        <v>43070</v>
      </c>
      <c r="L210" s="36">
        <v>3719</v>
      </c>
      <c r="M210" s="26">
        <f t="shared" si="63"/>
        <v>7438</v>
      </c>
      <c r="N210" s="161">
        <v>0.35</v>
      </c>
      <c r="O210" s="28">
        <f t="shared" si="64"/>
        <v>4834.7000000000007</v>
      </c>
      <c r="P210" s="29">
        <f t="shared" si="65"/>
        <v>2417.3500000000004</v>
      </c>
      <c r="Q210" s="21" t="s">
        <v>1345</v>
      </c>
      <c r="R210" s="39"/>
      <c r="S210" s="39"/>
      <c r="T210" s="39"/>
      <c r="U210" s="39"/>
      <c r="V210" s="39"/>
      <c r="W210" s="39"/>
      <c r="X210" s="39"/>
      <c r="Y210" s="39"/>
      <c r="Z210" s="39"/>
      <c r="AA210" s="39"/>
      <c r="AB210" s="39"/>
      <c r="AC210" s="39"/>
      <c r="AD210" s="39"/>
      <c r="AE210" s="39"/>
      <c r="AF210" s="39"/>
      <c r="AG210" s="39"/>
      <c r="AH210" s="39"/>
      <c r="AI210" s="39"/>
      <c r="AJ210" s="39"/>
      <c r="AK210" s="39"/>
      <c r="AL210" s="39"/>
      <c r="AM210" s="39"/>
      <c r="AN210" s="39"/>
      <c r="AO210" s="39"/>
      <c r="AP210" s="39"/>
      <c r="AQ210" s="39"/>
      <c r="AR210" s="39"/>
      <c r="AS210" s="39"/>
    </row>
    <row r="211" spans="1:45" ht="112.5" customHeight="1">
      <c r="A211" s="204" t="s">
        <v>372</v>
      </c>
      <c r="B211" s="20" t="s">
        <v>77</v>
      </c>
      <c r="C211" s="21" t="s">
        <v>351</v>
      </c>
      <c r="D211" s="22"/>
      <c r="E211" s="23"/>
      <c r="F211" s="24">
        <v>1</v>
      </c>
      <c r="G211" s="385"/>
      <c r="H211" s="472">
        <v>28828</v>
      </c>
      <c r="I211" s="21" t="s">
        <v>1346</v>
      </c>
      <c r="J211" s="113" t="s">
        <v>1012</v>
      </c>
      <c r="K211" s="473">
        <v>44562</v>
      </c>
      <c r="L211" s="36">
        <v>21031</v>
      </c>
      <c r="M211" s="26">
        <f t="shared" si="63"/>
        <v>21031</v>
      </c>
      <c r="N211" s="161">
        <v>0</v>
      </c>
      <c r="O211" s="28">
        <f t="shared" si="64"/>
        <v>21031</v>
      </c>
      <c r="P211" s="29">
        <f t="shared" si="65"/>
        <v>21031</v>
      </c>
      <c r="Q211" s="35"/>
      <c r="R211" s="331"/>
      <c r="S211" s="331"/>
      <c r="T211" s="331"/>
      <c r="U211" s="331"/>
      <c r="V211" s="331"/>
      <c r="W211" s="331"/>
      <c r="X211" s="331"/>
      <c r="Y211" s="331"/>
      <c r="Z211" s="331"/>
      <c r="AA211" s="331"/>
      <c r="AB211" s="331"/>
      <c r="AC211" s="331"/>
      <c r="AD211" s="331"/>
      <c r="AE211" s="331"/>
      <c r="AF211" s="331"/>
      <c r="AG211" s="331"/>
      <c r="AH211" s="331"/>
      <c r="AI211" s="331"/>
      <c r="AJ211" s="331"/>
      <c r="AK211" s="331"/>
      <c r="AL211" s="331"/>
      <c r="AM211" s="331"/>
      <c r="AN211" s="331"/>
      <c r="AO211" s="331"/>
      <c r="AP211" s="331"/>
      <c r="AQ211" s="331"/>
      <c r="AR211" s="331"/>
      <c r="AS211" s="331"/>
    </row>
    <row r="212" spans="1:45" ht="112.5" customHeight="1">
      <c r="A212" s="195" t="s">
        <v>337</v>
      </c>
      <c r="B212" s="20" t="s">
        <v>92</v>
      </c>
      <c r="C212" s="21" t="s">
        <v>234</v>
      </c>
      <c r="D212" s="22" t="s">
        <v>1347</v>
      </c>
      <c r="E212" s="23"/>
      <c r="F212" s="21">
        <v>1</v>
      </c>
      <c r="G212" s="21"/>
      <c r="H212" s="24">
        <v>27933</v>
      </c>
      <c r="I212" s="21" t="s">
        <v>1348</v>
      </c>
      <c r="J212" s="21" t="s">
        <v>512</v>
      </c>
      <c r="K212" s="337">
        <v>44854</v>
      </c>
      <c r="L212" s="36">
        <v>7939</v>
      </c>
      <c r="M212" s="26">
        <f t="shared" si="63"/>
        <v>7939</v>
      </c>
      <c r="N212" s="161">
        <v>0.45</v>
      </c>
      <c r="O212" s="28">
        <f t="shared" si="64"/>
        <v>4366.45</v>
      </c>
      <c r="P212" s="29">
        <f t="shared" si="65"/>
        <v>4366.45</v>
      </c>
      <c r="Q212" s="21"/>
      <c r="R212" s="39"/>
      <c r="S212" s="39"/>
      <c r="T212" s="39"/>
      <c r="U212" s="39"/>
      <c r="V212" s="39"/>
      <c r="W212" s="39"/>
      <c r="X212" s="39"/>
      <c r="Y212" s="39"/>
      <c r="Z212" s="39"/>
      <c r="AA212" s="39"/>
      <c r="AB212" s="39"/>
      <c r="AC212" s="39"/>
      <c r="AD212" s="39"/>
      <c r="AE212" s="39"/>
      <c r="AF212" s="39"/>
      <c r="AG212" s="39"/>
      <c r="AH212" s="39"/>
      <c r="AI212" s="39"/>
      <c r="AJ212" s="39"/>
      <c r="AK212" s="39"/>
      <c r="AL212" s="39"/>
      <c r="AM212" s="39"/>
      <c r="AN212" s="39"/>
      <c r="AO212" s="39"/>
      <c r="AP212" s="39"/>
      <c r="AQ212" s="39"/>
      <c r="AR212" s="39"/>
      <c r="AS212" s="39"/>
    </row>
    <row r="213" spans="1:45" ht="112.5" customHeight="1">
      <c r="A213" s="204" t="s">
        <v>372</v>
      </c>
      <c r="B213" s="20" t="s">
        <v>77</v>
      </c>
      <c r="C213" s="21" t="s">
        <v>338</v>
      </c>
      <c r="D213" s="22" t="s">
        <v>1349</v>
      </c>
      <c r="E213" s="23"/>
      <c r="F213" s="21">
        <v>2</v>
      </c>
      <c r="G213" s="21"/>
      <c r="H213" s="24" t="s">
        <v>1350</v>
      </c>
      <c r="I213" s="21" t="s">
        <v>1351</v>
      </c>
      <c r="J213" s="21" t="s">
        <v>239</v>
      </c>
      <c r="K213" s="354">
        <v>44642</v>
      </c>
      <c r="L213" s="36">
        <v>18852</v>
      </c>
      <c r="M213" s="26">
        <f t="shared" si="63"/>
        <v>37704</v>
      </c>
      <c r="N213" s="451">
        <v>0</v>
      </c>
      <c r="O213" s="28">
        <f t="shared" si="64"/>
        <v>37704</v>
      </c>
      <c r="P213" s="29">
        <f t="shared" si="65"/>
        <v>18852</v>
      </c>
      <c r="Q213" s="35" t="s">
        <v>138</v>
      </c>
    </row>
    <row r="214" spans="1:45" ht="112.5" customHeight="1">
      <c r="A214" s="82" t="s">
        <v>54</v>
      </c>
      <c r="B214" s="20" t="s">
        <v>77</v>
      </c>
      <c r="C214" s="21" t="s">
        <v>55</v>
      </c>
      <c r="D214" s="22" t="s">
        <v>1352</v>
      </c>
      <c r="E214" s="23"/>
      <c r="F214" s="21">
        <v>1</v>
      </c>
      <c r="G214" s="21"/>
      <c r="H214" s="24">
        <v>29240</v>
      </c>
      <c r="I214" s="21" t="s">
        <v>1353</v>
      </c>
      <c r="J214" s="21" t="s">
        <v>418</v>
      </c>
      <c r="K214" s="375">
        <v>44856</v>
      </c>
      <c r="L214" s="36">
        <v>16122</v>
      </c>
      <c r="M214" s="26">
        <f t="shared" si="63"/>
        <v>16122</v>
      </c>
      <c r="N214" s="27">
        <v>0.3</v>
      </c>
      <c r="O214" s="28">
        <f t="shared" si="64"/>
        <v>11285.400000000001</v>
      </c>
      <c r="P214" s="29">
        <f t="shared" si="65"/>
        <v>11285.400000000001</v>
      </c>
      <c r="Q214" s="22"/>
      <c r="R214" s="334"/>
      <c r="S214" s="334"/>
      <c r="T214" s="334"/>
      <c r="U214" s="334"/>
      <c r="V214" s="334"/>
      <c r="W214" s="334"/>
      <c r="X214" s="334"/>
      <c r="Y214" s="334"/>
      <c r="Z214" s="334"/>
      <c r="AA214" s="334"/>
      <c r="AB214" s="334"/>
      <c r="AC214" s="334"/>
      <c r="AD214" s="334"/>
      <c r="AE214" s="334"/>
      <c r="AF214" s="334"/>
      <c r="AG214" s="334"/>
      <c r="AH214" s="334"/>
      <c r="AI214" s="334"/>
      <c r="AJ214" s="334"/>
      <c r="AK214" s="334"/>
      <c r="AL214" s="334"/>
      <c r="AM214" s="334"/>
      <c r="AN214" s="334"/>
      <c r="AO214" s="334"/>
      <c r="AP214" s="334"/>
      <c r="AQ214" s="334"/>
      <c r="AR214" s="334"/>
      <c r="AS214" s="334"/>
    </row>
    <row r="215" spans="1:45" ht="112.5" customHeight="1">
      <c r="A215" s="137" t="s">
        <v>1354</v>
      </c>
      <c r="B215" s="20" t="s">
        <v>92</v>
      </c>
      <c r="C215" s="21" t="s">
        <v>351</v>
      </c>
      <c r="D215" s="22" t="s">
        <v>1355</v>
      </c>
      <c r="E215" s="23"/>
      <c r="F215" s="21">
        <v>1</v>
      </c>
      <c r="G215" s="21"/>
      <c r="H215" s="24">
        <v>27940</v>
      </c>
      <c r="I215" s="21" t="s">
        <v>1356</v>
      </c>
      <c r="J215" s="21" t="s">
        <v>145</v>
      </c>
      <c r="K215" s="337">
        <v>44854</v>
      </c>
      <c r="L215" s="36">
        <v>22263.47</v>
      </c>
      <c r="M215" s="26">
        <f t="shared" si="63"/>
        <v>22263.47</v>
      </c>
      <c r="N215" s="161">
        <v>0.4</v>
      </c>
      <c r="O215" s="28">
        <f t="shared" si="64"/>
        <v>13358.082</v>
      </c>
      <c r="P215" s="29">
        <f t="shared" si="65"/>
        <v>13358.082</v>
      </c>
      <c r="Q215" s="21"/>
      <c r="R215" s="39"/>
      <c r="S215" s="39"/>
      <c r="T215" s="39"/>
      <c r="U215" s="39"/>
      <c r="V215" s="39"/>
      <c r="W215" s="39"/>
      <c r="X215" s="39"/>
      <c r="Y215" s="39"/>
      <c r="Z215" s="39"/>
      <c r="AA215" s="39"/>
      <c r="AB215" s="39"/>
      <c r="AC215" s="39"/>
      <c r="AD215" s="39"/>
      <c r="AE215" s="39"/>
      <c r="AF215" s="39"/>
      <c r="AG215" s="39"/>
      <c r="AH215" s="39"/>
      <c r="AI215" s="39"/>
      <c r="AJ215" s="39"/>
      <c r="AK215" s="39"/>
      <c r="AL215" s="39"/>
      <c r="AM215" s="39"/>
      <c r="AN215" s="39"/>
      <c r="AO215" s="39"/>
      <c r="AP215" s="39"/>
      <c r="AQ215" s="39"/>
      <c r="AR215" s="39"/>
      <c r="AS215" s="39"/>
    </row>
    <row r="216" spans="1:45" ht="112.5" customHeight="1">
      <c r="A216" s="199" t="s">
        <v>538</v>
      </c>
      <c r="B216" s="20" t="s">
        <v>77</v>
      </c>
      <c r="C216" s="35" t="s">
        <v>241</v>
      </c>
      <c r="D216" s="22" t="s">
        <v>1357</v>
      </c>
      <c r="E216" s="23"/>
      <c r="F216" s="21">
        <v>1</v>
      </c>
      <c r="G216" s="21"/>
      <c r="H216" s="24">
        <v>27535</v>
      </c>
      <c r="I216" s="21" t="s">
        <v>1358</v>
      </c>
      <c r="J216" s="21" t="s">
        <v>1359</v>
      </c>
      <c r="K216" s="369">
        <v>44671</v>
      </c>
      <c r="L216" s="36">
        <v>12424</v>
      </c>
      <c r="M216" s="26">
        <f t="shared" si="63"/>
        <v>12424</v>
      </c>
      <c r="N216" s="161">
        <v>0.5</v>
      </c>
      <c r="O216" s="28">
        <f t="shared" si="64"/>
        <v>6212</v>
      </c>
      <c r="P216" s="29">
        <f t="shared" si="65"/>
        <v>6212</v>
      </c>
      <c r="Q216" s="21" t="s">
        <v>138</v>
      </c>
      <c r="R216" s="39"/>
      <c r="S216" s="39"/>
      <c r="T216" s="39"/>
      <c r="U216" s="39"/>
      <c r="V216" s="39"/>
      <c r="W216" s="39"/>
      <c r="X216" s="39"/>
      <c r="Y216" s="39"/>
      <c r="Z216" s="39"/>
      <c r="AA216" s="39"/>
      <c r="AB216" s="39"/>
      <c r="AC216" s="39"/>
      <c r="AD216" s="39"/>
      <c r="AE216" s="39"/>
      <c r="AF216" s="39"/>
      <c r="AG216" s="39"/>
      <c r="AH216" s="39"/>
      <c r="AI216" s="39"/>
      <c r="AJ216" s="39"/>
      <c r="AK216" s="39"/>
      <c r="AL216" s="39"/>
      <c r="AM216" s="39"/>
      <c r="AN216" s="39"/>
      <c r="AO216" s="39"/>
      <c r="AP216" s="39"/>
      <c r="AQ216" s="39"/>
      <c r="AR216" s="39"/>
      <c r="AS216" s="39"/>
    </row>
    <row r="217" spans="1:45" ht="112.5" customHeight="1">
      <c r="A217" s="247" t="s">
        <v>756</v>
      </c>
      <c r="B217" s="20" t="s">
        <v>45</v>
      </c>
      <c r="C217" s="21" t="s">
        <v>234</v>
      </c>
      <c r="D217" s="22" t="s">
        <v>1360</v>
      </c>
      <c r="E217" s="23"/>
      <c r="F217" s="21">
        <v>1</v>
      </c>
      <c r="G217" s="21"/>
      <c r="H217" s="24">
        <v>17159</v>
      </c>
      <c r="I217" s="21" t="s">
        <v>1361</v>
      </c>
      <c r="J217" s="21" t="s">
        <v>145</v>
      </c>
      <c r="K217" s="337">
        <v>45159</v>
      </c>
      <c r="L217" s="36">
        <v>5303</v>
      </c>
      <c r="M217" s="26">
        <f t="shared" si="63"/>
        <v>5303</v>
      </c>
      <c r="N217" s="116">
        <v>0</v>
      </c>
      <c r="O217" s="28">
        <f t="shared" si="64"/>
        <v>5303</v>
      </c>
      <c r="P217" s="29">
        <f t="shared" si="65"/>
        <v>5303</v>
      </c>
      <c r="Q217" s="35" t="s">
        <v>1362</v>
      </c>
      <c r="R217" s="331"/>
      <c r="S217" s="331"/>
      <c r="T217" s="331"/>
      <c r="U217" s="331"/>
      <c r="V217" s="331"/>
      <c r="W217" s="331"/>
      <c r="X217" s="331"/>
      <c r="Y217" s="331"/>
      <c r="Z217" s="331"/>
      <c r="AA217" s="331"/>
      <c r="AB217" s="331"/>
      <c r="AC217" s="331"/>
      <c r="AD217" s="331"/>
      <c r="AE217" s="331"/>
      <c r="AF217" s="331"/>
      <c r="AG217" s="331"/>
      <c r="AH217" s="331"/>
      <c r="AI217" s="331"/>
      <c r="AJ217" s="331"/>
      <c r="AK217" s="331"/>
      <c r="AL217" s="331"/>
      <c r="AM217" s="331"/>
      <c r="AN217" s="331"/>
      <c r="AO217" s="331"/>
      <c r="AP217" s="331"/>
      <c r="AQ217" s="331"/>
      <c r="AR217" s="331"/>
      <c r="AS217" s="331"/>
    </row>
    <row r="218" spans="1:45" ht="112.5" customHeight="1">
      <c r="A218" s="204" t="s">
        <v>372</v>
      </c>
      <c r="B218" s="20" t="s">
        <v>1062</v>
      </c>
      <c r="C218" s="21" t="s">
        <v>241</v>
      </c>
      <c r="D218" s="22" t="s">
        <v>1363</v>
      </c>
      <c r="E218" s="474"/>
      <c r="F218" s="11">
        <v>1</v>
      </c>
      <c r="G218" s="21"/>
      <c r="H218" s="24" t="s">
        <v>1364</v>
      </c>
      <c r="I218" s="21" t="s">
        <v>1365</v>
      </c>
      <c r="J218" s="21" t="s">
        <v>418</v>
      </c>
      <c r="K218" s="344">
        <v>44856</v>
      </c>
      <c r="L218" s="36">
        <v>11905</v>
      </c>
      <c r="M218" s="26">
        <f t="shared" si="63"/>
        <v>11905</v>
      </c>
      <c r="N218" s="116">
        <v>0.3</v>
      </c>
      <c r="O218" s="28">
        <f t="shared" si="64"/>
        <v>8333.5</v>
      </c>
      <c r="P218" s="29">
        <f t="shared" si="65"/>
        <v>8333.5</v>
      </c>
      <c r="Q218" s="172"/>
      <c r="R218" s="328"/>
      <c r="S218" s="328"/>
      <c r="T218" s="328"/>
      <c r="U218" s="328"/>
      <c r="V218" s="328"/>
      <c r="W218" s="328"/>
      <c r="X218" s="328"/>
      <c r="Y218" s="328"/>
      <c r="Z218" s="328"/>
      <c r="AA218" s="328"/>
      <c r="AB218" s="328"/>
      <c r="AC218" s="328"/>
      <c r="AD218" s="328"/>
      <c r="AE218" s="328"/>
      <c r="AF218" s="328"/>
      <c r="AG218" s="328"/>
      <c r="AH218" s="328"/>
      <c r="AI218" s="328"/>
      <c r="AJ218" s="328"/>
      <c r="AK218" s="328"/>
      <c r="AL218" s="328"/>
      <c r="AM218" s="328"/>
      <c r="AN218" s="328"/>
      <c r="AO218" s="328"/>
      <c r="AP218" s="328"/>
      <c r="AQ218" s="328"/>
      <c r="AR218" s="328"/>
      <c r="AS218" s="328"/>
    </row>
    <row r="219" spans="1:45" ht="112.5" customHeight="1">
      <c r="A219" s="269" t="s">
        <v>638</v>
      </c>
      <c r="B219" s="20" t="s">
        <v>45</v>
      </c>
      <c r="C219" s="21" t="s">
        <v>687</v>
      </c>
      <c r="D219" s="22" t="s">
        <v>1366</v>
      </c>
      <c r="E219" s="23"/>
      <c r="F219" s="21">
        <v>1</v>
      </c>
      <c r="G219" s="21"/>
      <c r="H219" s="24">
        <v>27191</v>
      </c>
      <c r="I219" s="21" t="s">
        <v>1367</v>
      </c>
      <c r="J219" s="21" t="s">
        <v>1171</v>
      </c>
      <c r="K219" s="337">
        <v>44792</v>
      </c>
      <c r="L219" s="36">
        <v>4463</v>
      </c>
      <c r="M219" s="26">
        <f t="shared" si="63"/>
        <v>4463</v>
      </c>
      <c r="N219" s="449">
        <v>0.6</v>
      </c>
      <c r="O219" s="28">
        <f t="shared" si="64"/>
        <v>1785.2000000000003</v>
      </c>
      <c r="P219" s="29">
        <f t="shared" si="65"/>
        <v>1785.2000000000003</v>
      </c>
      <c r="Q219" s="21" t="s">
        <v>138</v>
      </c>
      <c r="R219" s="39"/>
      <c r="S219" s="39"/>
      <c r="T219" s="39"/>
      <c r="U219" s="39"/>
      <c r="V219" s="39"/>
      <c r="W219" s="39"/>
      <c r="X219" s="39"/>
      <c r="Y219" s="39"/>
      <c r="Z219" s="39"/>
      <c r="AA219" s="39"/>
      <c r="AB219" s="39"/>
      <c r="AC219" s="39"/>
      <c r="AD219" s="39"/>
      <c r="AE219" s="39"/>
      <c r="AF219" s="39"/>
      <c r="AG219" s="39"/>
      <c r="AH219" s="39"/>
      <c r="AI219" s="39"/>
      <c r="AJ219" s="39"/>
      <c r="AK219" s="39"/>
      <c r="AL219" s="39"/>
      <c r="AM219" s="39"/>
      <c r="AN219" s="39"/>
      <c r="AO219" s="39"/>
      <c r="AP219" s="39"/>
      <c r="AQ219" s="39"/>
      <c r="AR219" s="39"/>
      <c r="AS219" s="39"/>
    </row>
    <row r="220" spans="1:45" ht="97.5" customHeight="1">
      <c r="A220" s="269" t="s">
        <v>638</v>
      </c>
      <c r="B220" s="20" t="s">
        <v>45</v>
      </c>
      <c r="C220" s="21" t="s">
        <v>687</v>
      </c>
      <c r="D220" s="22" t="s">
        <v>1368</v>
      </c>
      <c r="E220" s="23"/>
      <c r="F220" s="21">
        <v>1</v>
      </c>
      <c r="G220" s="21"/>
      <c r="H220" s="24">
        <v>27192</v>
      </c>
      <c r="I220" s="21" t="s">
        <v>1369</v>
      </c>
      <c r="J220" s="21" t="s">
        <v>1171</v>
      </c>
      <c r="K220" s="337">
        <v>44792</v>
      </c>
      <c r="L220" s="36">
        <v>5249</v>
      </c>
      <c r="M220" s="26">
        <f t="shared" si="63"/>
        <v>5249</v>
      </c>
      <c r="N220" s="161">
        <v>0.6</v>
      </c>
      <c r="O220" s="28">
        <f t="shared" si="64"/>
        <v>2099.6</v>
      </c>
      <c r="P220" s="29">
        <f t="shared" si="65"/>
        <v>2099.6</v>
      </c>
      <c r="Q220" s="21" t="s">
        <v>1370</v>
      </c>
      <c r="R220" s="39"/>
      <c r="S220" s="39"/>
      <c r="T220" s="39"/>
      <c r="U220" s="39"/>
      <c r="V220" s="39"/>
      <c r="W220" s="39"/>
      <c r="X220" s="39"/>
      <c r="Y220" s="39"/>
      <c r="Z220" s="39"/>
      <c r="AA220" s="39"/>
      <c r="AB220" s="39"/>
      <c r="AC220" s="39"/>
      <c r="AD220" s="39"/>
      <c r="AE220" s="39"/>
      <c r="AF220" s="39"/>
      <c r="AG220" s="39"/>
      <c r="AH220" s="39"/>
      <c r="AI220" s="39"/>
      <c r="AJ220" s="39"/>
      <c r="AK220" s="39"/>
      <c r="AL220" s="39"/>
      <c r="AM220" s="39"/>
      <c r="AN220" s="39"/>
      <c r="AO220" s="39"/>
      <c r="AP220" s="39"/>
      <c r="AQ220" s="39"/>
      <c r="AR220" s="39"/>
      <c r="AS220" s="39"/>
    </row>
    <row r="221" spans="1:45" ht="112.5" customHeight="1">
      <c r="A221" s="199" t="s">
        <v>538</v>
      </c>
      <c r="B221" s="20" t="s">
        <v>92</v>
      </c>
      <c r="C221" s="35" t="s">
        <v>241</v>
      </c>
      <c r="D221" s="22" t="s">
        <v>1371</v>
      </c>
      <c r="E221" s="23"/>
      <c r="F221" s="21">
        <v>1</v>
      </c>
      <c r="G221" s="21"/>
      <c r="H221" s="24">
        <v>28649</v>
      </c>
      <c r="I221" s="21" t="s">
        <v>1372</v>
      </c>
      <c r="J221" s="21" t="s">
        <v>344</v>
      </c>
      <c r="K221" s="337">
        <v>44855</v>
      </c>
      <c r="L221" s="36">
        <v>11402</v>
      </c>
      <c r="M221" s="26">
        <f t="shared" si="63"/>
        <v>11402</v>
      </c>
      <c r="N221" s="161">
        <v>0.5</v>
      </c>
      <c r="O221" s="28">
        <f t="shared" si="64"/>
        <v>5701</v>
      </c>
      <c r="P221" s="29">
        <f t="shared" si="65"/>
        <v>5701</v>
      </c>
      <c r="Q221" s="21"/>
      <c r="R221" s="39"/>
      <c r="S221" s="39"/>
      <c r="T221" s="39"/>
      <c r="U221" s="39"/>
      <c r="V221" s="39"/>
      <c r="W221" s="39"/>
      <c r="X221" s="39"/>
      <c r="Y221" s="39"/>
      <c r="Z221" s="39"/>
      <c r="AA221" s="39"/>
      <c r="AB221" s="39"/>
      <c r="AC221" s="39"/>
      <c r="AD221" s="39"/>
      <c r="AE221" s="39"/>
      <c r="AF221" s="39"/>
      <c r="AG221" s="39"/>
      <c r="AH221" s="39"/>
      <c r="AI221" s="39"/>
      <c r="AJ221" s="39"/>
      <c r="AK221" s="39"/>
      <c r="AL221" s="39"/>
      <c r="AM221" s="39"/>
      <c r="AN221" s="39"/>
      <c r="AO221" s="39"/>
      <c r="AP221" s="39"/>
      <c r="AQ221" s="39"/>
      <c r="AR221" s="39"/>
      <c r="AS221" s="39"/>
    </row>
    <row r="222" spans="1:45" ht="12.75">
      <c r="A222" s="475" t="s">
        <v>638</v>
      </c>
      <c r="B222" s="476" t="s">
        <v>45</v>
      </c>
      <c r="C222" s="272" t="s">
        <v>234</v>
      </c>
      <c r="D222" s="272" t="s">
        <v>1373</v>
      </c>
      <c r="E222" s="23"/>
      <c r="F222" s="205">
        <v>1</v>
      </c>
      <c r="G222" s="462"/>
      <c r="H222" s="363">
        <v>28126</v>
      </c>
      <c r="I222" s="272" t="s">
        <v>1374</v>
      </c>
      <c r="J222" s="272" t="s">
        <v>248</v>
      </c>
      <c r="K222" s="364">
        <v>44915</v>
      </c>
      <c r="L222" s="99">
        <v>4150</v>
      </c>
      <c r="M222" s="99">
        <f t="shared" si="63"/>
        <v>4150</v>
      </c>
      <c r="N222" s="365">
        <v>0.6</v>
      </c>
      <c r="O222" s="99">
        <f t="shared" si="64"/>
        <v>1660</v>
      </c>
      <c r="P222" s="99">
        <f t="shared" si="65"/>
        <v>1660</v>
      </c>
      <c r="Q222" s="462"/>
      <c r="R222" s="477"/>
      <c r="S222" s="477"/>
      <c r="T222" s="477"/>
      <c r="U222" s="477"/>
      <c r="V222" s="477"/>
      <c r="W222" s="477"/>
      <c r="X222" s="477"/>
      <c r="Y222" s="477"/>
      <c r="Z222" s="477"/>
      <c r="AA222" s="477"/>
      <c r="AB222" s="477"/>
      <c r="AC222" s="477"/>
      <c r="AD222" s="477"/>
      <c r="AE222" s="477"/>
      <c r="AF222" s="477"/>
      <c r="AG222" s="477"/>
      <c r="AH222" s="477"/>
      <c r="AI222" s="477"/>
      <c r="AJ222" s="477"/>
      <c r="AK222" s="477"/>
      <c r="AL222" s="477"/>
      <c r="AM222" s="477"/>
      <c r="AN222" s="477"/>
      <c r="AO222" s="477"/>
      <c r="AP222" s="477"/>
      <c r="AQ222" s="477"/>
      <c r="AR222" s="477"/>
      <c r="AS222" s="477"/>
    </row>
    <row r="223" spans="1:45" ht="112.5" customHeight="1">
      <c r="A223" s="19" t="s">
        <v>19</v>
      </c>
      <c r="B223" s="20" t="s">
        <v>45</v>
      </c>
      <c r="C223" s="39" t="s">
        <v>55</v>
      </c>
      <c r="D223" s="22"/>
      <c r="E223" s="23"/>
      <c r="F223" s="21">
        <v>1</v>
      </c>
      <c r="G223" s="21"/>
      <c r="H223" s="24">
        <v>29573</v>
      </c>
      <c r="I223" s="21" t="s">
        <v>1375</v>
      </c>
      <c r="J223" s="21" t="s">
        <v>23</v>
      </c>
      <c r="K223" s="98">
        <v>45200</v>
      </c>
      <c r="L223" s="26">
        <v>13184</v>
      </c>
      <c r="M223" s="26">
        <v>13184</v>
      </c>
      <c r="N223" s="135">
        <v>0</v>
      </c>
      <c r="O223" s="158">
        <v>13184</v>
      </c>
      <c r="P223" s="26">
        <v>13184</v>
      </c>
      <c r="Q223" s="22"/>
      <c r="R223" s="334"/>
      <c r="S223" s="334"/>
      <c r="T223" s="334"/>
      <c r="U223" s="334"/>
      <c r="V223" s="334"/>
      <c r="W223" s="334"/>
      <c r="X223" s="334"/>
      <c r="Y223" s="334"/>
      <c r="Z223" s="334"/>
      <c r="AA223" s="334"/>
      <c r="AB223" s="334"/>
      <c r="AC223" s="334"/>
      <c r="AD223" s="334"/>
      <c r="AE223" s="334"/>
      <c r="AF223" s="334"/>
      <c r="AG223" s="334"/>
      <c r="AH223" s="334"/>
      <c r="AI223" s="334"/>
      <c r="AJ223" s="334"/>
      <c r="AK223" s="334"/>
      <c r="AL223" s="334"/>
      <c r="AM223" s="334"/>
      <c r="AN223" s="334"/>
      <c r="AO223" s="334"/>
      <c r="AP223" s="334"/>
      <c r="AQ223" s="334"/>
      <c r="AR223" s="334"/>
      <c r="AS223" s="334"/>
    </row>
    <row r="224" spans="1:45" ht="112.5" customHeight="1">
      <c r="A224" s="82" t="s">
        <v>54</v>
      </c>
      <c r="B224" s="20" t="s">
        <v>1062</v>
      </c>
      <c r="C224" s="21" t="s">
        <v>21</v>
      </c>
      <c r="D224" s="22" t="s">
        <v>1376</v>
      </c>
      <c r="E224" s="23"/>
      <c r="F224" s="21">
        <v>1</v>
      </c>
      <c r="G224" s="21"/>
      <c r="H224" s="24">
        <v>29239</v>
      </c>
      <c r="I224" s="37" t="s">
        <v>1377</v>
      </c>
      <c r="J224" s="21" t="s">
        <v>418</v>
      </c>
      <c r="K224" s="375">
        <v>44856</v>
      </c>
      <c r="L224" s="36">
        <v>26790</v>
      </c>
      <c r="M224" s="26">
        <f t="shared" ref="M224:M250" si="66">L224*F224</f>
        <v>26790</v>
      </c>
      <c r="N224" s="27">
        <v>0.3</v>
      </c>
      <c r="O224" s="28">
        <f t="shared" ref="O224:O232" si="67">M224-(M224*N224)</f>
        <v>18753</v>
      </c>
      <c r="P224" s="29">
        <f t="shared" ref="P224:P232" si="68">O224/F224</f>
        <v>18753</v>
      </c>
      <c r="Q224" s="22"/>
      <c r="R224" s="334"/>
      <c r="S224" s="334"/>
      <c r="T224" s="334"/>
      <c r="U224" s="334"/>
      <c r="V224" s="334"/>
      <c r="W224" s="334"/>
      <c r="X224" s="334"/>
      <c r="Y224" s="334"/>
      <c r="Z224" s="334"/>
      <c r="AA224" s="334"/>
      <c r="AB224" s="334"/>
      <c r="AC224" s="334"/>
      <c r="AD224" s="334"/>
      <c r="AE224" s="334"/>
      <c r="AF224" s="334"/>
      <c r="AG224" s="334"/>
      <c r="AH224" s="334"/>
      <c r="AI224" s="334"/>
      <c r="AJ224" s="334"/>
      <c r="AK224" s="334"/>
      <c r="AL224" s="334"/>
      <c r="AM224" s="334"/>
      <c r="AN224" s="334"/>
      <c r="AO224" s="334"/>
      <c r="AP224" s="334"/>
      <c r="AQ224" s="334"/>
      <c r="AR224" s="334"/>
      <c r="AS224" s="334"/>
    </row>
    <row r="225" spans="1:45" ht="112.5" customHeight="1">
      <c r="A225" s="269" t="s">
        <v>638</v>
      </c>
      <c r="B225" s="20" t="s">
        <v>45</v>
      </c>
      <c r="C225" s="21" t="s">
        <v>234</v>
      </c>
      <c r="D225" s="22" t="s">
        <v>1373</v>
      </c>
      <c r="E225" s="23"/>
      <c r="F225" s="21">
        <v>1</v>
      </c>
      <c r="G225" s="21"/>
      <c r="H225" s="24">
        <v>28126</v>
      </c>
      <c r="I225" s="21" t="s">
        <v>1374</v>
      </c>
      <c r="J225" s="21" t="s">
        <v>248</v>
      </c>
      <c r="K225" s="337">
        <v>44915</v>
      </c>
      <c r="L225" s="36">
        <v>4150</v>
      </c>
      <c r="M225" s="26">
        <f t="shared" si="66"/>
        <v>4150</v>
      </c>
      <c r="N225" s="161">
        <v>0.6</v>
      </c>
      <c r="O225" s="28">
        <f t="shared" si="67"/>
        <v>1660</v>
      </c>
      <c r="P225" s="29">
        <f t="shared" si="68"/>
        <v>1660</v>
      </c>
      <c r="Q225" s="21"/>
      <c r="R225" s="39"/>
      <c r="S225" s="39"/>
      <c r="T225" s="39"/>
      <c r="U225" s="39"/>
      <c r="V225" s="39"/>
      <c r="W225" s="39"/>
      <c r="X225" s="39"/>
      <c r="Y225" s="39"/>
      <c r="Z225" s="39"/>
      <c r="AA225" s="39"/>
      <c r="AB225" s="39"/>
      <c r="AC225" s="39"/>
      <c r="AD225" s="39"/>
      <c r="AE225" s="39"/>
      <c r="AF225" s="39"/>
      <c r="AG225" s="39"/>
      <c r="AH225" s="39"/>
      <c r="AI225" s="39"/>
      <c r="AJ225" s="39"/>
      <c r="AK225" s="39"/>
      <c r="AL225" s="39"/>
      <c r="AM225" s="39"/>
      <c r="AN225" s="39"/>
      <c r="AO225" s="39"/>
      <c r="AP225" s="39"/>
      <c r="AQ225" s="39"/>
      <c r="AR225" s="39"/>
      <c r="AS225" s="39"/>
    </row>
    <row r="226" spans="1:45" ht="112.5" customHeight="1">
      <c r="A226" s="19" t="s">
        <v>19</v>
      </c>
      <c r="B226" s="20" t="s">
        <v>20</v>
      </c>
      <c r="C226" s="21" t="s">
        <v>979</v>
      </c>
      <c r="D226" s="22" t="s">
        <v>1378</v>
      </c>
      <c r="E226" s="23"/>
      <c r="F226" s="21">
        <v>1</v>
      </c>
      <c r="G226" s="21"/>
      <c r="H226" s="24" t="s">
        <v>1379</v>
      </c>
      <c r="I226" s="21" t="s">
        <v>1380</v>
      </c>
      <c r="J226" s="21" t="s">
        <v>983</v>
      </c>
      <c r="K226" s="349">
        <v>44613</v>
      </c>
      <c r="L226" s="29">
        <v>50867</v>
      </c>
      <c r="M226" s="26">
        <f t="shared" si="66"/>
        <v>50867</v>
      </c>
      <c r="N226" s="27">
        <v>0.45</v>
      </c>
      <c r="O226" s="28">
        <f t="shared" si="67"/>
        <v>27976.85</v>
      </c>
      <c r="P226" s="29">
        <f t="shared" si="68"/>
        <v>27976.85</v>
      </c>
      <c r="Q226" s="22" t="s">
        <v>1381</v>
      </c>
      <c r="R226" s="334"/>
      <c r="S226" s="334"/>
      <c r="T226" s="334"/>
      <c r="U226" s="334"/>
      <c r="V226" s="334"/>
      <c r="W226" s="334"/>
      <c r="X226" s="334"/>
      <c r="Y226" s="334"/>
      <c r="Z226" s="334"/>
      <c r="AA226" s="334"/>
      <c r="AB226" s="334"/>
      <c r="AC226" s="334"/>
      <c r="AD226" s="334"/>
      <c r="AE226" s="334"/>
      <c r="AF226" s="334"/>
      <c r="AG226" s="334"/>
      <c r="AH226" s="334"/>
      <c r="AI226" s="334"/>
      <c r="AJ226" s="334"/>
      <c r="AK226" s="334"/>
      <c r="AL226" s="334"/>
      <c r="AM226" s="334"/>
      <c r="AN226" s="334"/>
      <c r="AO226" s="334"/>
      <c r="AP226" s="334"/>
      <c r="AQ226" s="334"/>
      <c r="AR226" s="334"/>
      <c r="AS226" s="334"/>
    </row>
    <row r="227" spans="1:45" ht="112.5" customHeight="1">
      <c r="A227" s="195" t="s">
        <v>337</v>
      </c>
      <c r="B227" s="20" t="s">
        <v>20</v>
      </c>
      <c r="C227" s="35" t="s">
        <v>234</v>
      </c>
      <c r="D227" s="22" t="s">
        <v>1382</v>
      </c>
      <c r="E227" s="21"/>
      <c r="F227" s="21">
        <v>1</v>
      </c>
      <c r="G227" s="21"/>
      <c r="H227" s="24">
        <v>27822</v>
      </c>
      <c r="I227" s="21" t="s">
        <v>1383</v>
      </c>
      <c r="J227" s="21" t="s">
        <v>344</v>
      </c>
      <c r="K227" s="349">
        <v>44855</v>
      </c>
      <c r="L227" s="36">
        <v>7162</v>
      </c>
      <c r="M227" s="26">
        <f t="shared" si="66"/>
        <v>7162</v>
      </c>
      <c r="N227" s="161">
        <v>0.6</v>
      </c>
      <c r="O227" s="28">
        <f t="shared" si="67"/>
        <v>2864.8</v>
      </c>
      <c r="P227" s="29">
        <f t="shared" si="68"/>
        <v>2864.8</v>
      </c>
      <c r="Q227" s="35"/>
      <c r="R227" s="331"/>
      <c r="S227" s="331"/>
      <c r="T227" s="331"/>
      <c r="U227" s="331"/>
      <c r="V227" s="331"/>
      <c r="W227" s="331"/>
      <c r="X227" s="331"/>
      <c r="Y227" s="331"/>
      <c r="Z227" s="331"/>
      <c r="AA227" s="331"/>
      <c r="AB227" s="331"/>
      <c r="AC227" s="331"/>
      <c r="AD227" s="331"/>
      <c r="AE227" s="331"/>
      <c r="AF227" s="331"/>
      <c r="AG227" s="331"/>
      <c r="AH227" s="331"/>
      <c r="AI227" s="331"/>
      <c r="AJ227" s="331"/>
      <c r="AK227" s="331"/>
      <c r="AL227" s="331"/>
      <c r="AM227" s="331"/>
      <c r="AN227" s="331"/>
      <c r="AO227" s="331"/>
      <c r="AP227" s="331"/>
      <c r="AQ227" s="331"/>
      <c r="AR227" s="331"/>
      <c r="AS227" s="331"/>
    </row>
    <row r="228" spans="1:45" ht="112.5" customHeight="1">
      <c r="A228" s="269" t="s">
        <v>638</v>
      </c>
      <c r="B228" s="20" t="s">
        <v>45</v>
      </c>
      <c r="C228" s="35" t="s">
        <v>677</v>
      </c>
      <c r="D228" s="22" t="s">
        <v>1384</v>
      </c>
      <c r="E228" s="23"/>
      <c r="F228" s="21">
        <v>1</v>
      </c>
      <c r="G228" s="21"/>
      <c r="H228" s="24">
        <v>28738</v>
      </c>
      <c r="I228" s="21" t="s">
        <v>1385</v>
      </c>
      <c r="J228" s="21" t="s">
        <v>145</v>
      </c>
      <c r="K228" s="337">
        <v>44825</v>
      </c>
      <c r="L228" s="36">
        <v>2867.24</v>
      </c>
      <c r="M228" s="26">
        <f t="shared" si="66"/>
        <v>2867.24</v>
      </c>
      <c r="N228" s="161">
        <v>0.35</v>
      </c>
      <c r="O228" s="28">
        <f t="shared" si="67"/>
        <v>1863.7059999999999</v>
      </c>
      <c r="P228" s="29">
        <f t="shared" si="68"/>
        <v>1863.7059999999999</v>
      </c>
      <c r="Q228" s="35"/>
      <c r="R228" s="331"/>
      <c r="S228" s="331"/>
      <c r="T228" s="331"/>
      <c r="U228" s="331"/>
      <c r="V228" s="331"/>
      <c r="W228" s="331"/>
      <c r="X228" s="331"/>
      <c r="Y228" s="331"/>
      <c r="Z228" s="331"/>
      <c r="AA228" s="331"/>
      <c r="AB228" s="331"/>
      <c r="AC228" s="331"/>
      <c r="AD228" s="331"/>
      <c r="AE228" s="331"/>
      <c r="AF228" s="331"/>
      <c r="AG228" s="331"/>
      <c r="AH228" s="331"/>
      <c r="AI228" s="331"/>
      <c r="AJ228" s="331"/>
      <c r="AK228" s="331"/>
      <c r="AL228" s="331"/>
      <c r="AM228" s="331"/>
      <c r="AN228" s="331"/>
      <c r="AO228" s="331"/>
      <c r="AP228" s="331"/>
      <c r="AQ228" s="331"/>
      <c r="AR228" s="331"/>
      <c r="AS228" s="331"/>
    </row>
    <row r="229" spans="1:45" ht="112.5" customHeight="1">
      <c r="A229" s="82" t="s">
        <v>54</v>
      </c>
      <c r="B229" s="20" t="s">
        <v>36</v>
      </c>
      <c r="C229" s="21" t="s">
        <v>55</v>
      </c>
      <c r="D229" s="34" t="s">
        <v>1386</v>
      </c>
      <c r="E229" s="23"/>
      <c r="F229" s="21">
        <v>1</v>
      </c>
      <c r="G229" s="21"/>
      <c r="H229" s="24">
        <v>28871</v>
      </c>
      <c r="I229" s="35" t="s">
        <v>1387</v>
      </c>
      <c r="J229" s="21" t="s">
        <v>1388</v>
      </c>
      <c r="K229" s="35" t="s">
        <v>1389</v>
      </c>
      <c r="L229" s="36">
        <v>11771</v>
      </c>
      <c r="M229" s="26">
        <f t="shared" si="66"/>
        <v>11771</v>
      </c>
      <c r="N229" s="27">
        <v>0</v>
      </c>
      <c r="O229" s="28">
        <f t="shared" si="67"/>
        <v>11771</v>
      </c>
      <c r="P229" s="29">
        <f t="shared" si="68"/>
        <v>11771</v>
      </c>
      <c r="Q229" s="21" t="s">
        <v>1370</v>
      </c>
      <c r="R229" s="39"/>
      <c r="S229" s="39"/>
      <c r="T229" s="39"/>
      <c r="U229" s="39"/>
      <c r="V229" s="39"/>
      <c r="W229" s="39"/>
      <c r="X229" s="39"/>
      <c r="Y229" s="39"/>
      <c r="Z229" s="39"/>
      <c r="AA229" s="39"/>
      <c r="AB229" s="39"/>
      <c r="AC229" s="39"/>
      <c r="AD229" s="39"/>
      <c r="AE229" s="39"/>
      <c r="AF229" s="39"/>
      <c r="AG229" s="39"/>
      <c r="AH229" s="39"/>
      <c r="AI229" s="39"/>
      <c r="AJ229" s="39"/>
      <c r="AK229" s="39"/>
      <c r="AL229" s="39"/>
      <c r="AM229" s="39"/>
      <c r="AN229" s="39"/>
      <c r="AO229" s="39"/>
      <c r="AP229" s="39"/>
      <c r="AQ229" s="39"/>
      <c r="AR229" s="39"/>
      <c r="AS229" s="39"/>
    </row>
    <row r="230" spans="1:45" ht="112.5" customHeight="1">
      <c r="A230" s="19" t="s">
        <v>19</v>
      </c>
      <c r="B230" s="20" t="s">
        <v>20</v>
      </c>
      <c r="C230" s="21" t="s">
        <v>21</v>
      </c>
      <c r="D230" s="22" t="s">
        <v>1390</v>
      </c>
      <c r="E230" s="23"/>
      <c r="F230" s="21">
        <v>1</v>
      </c>
      <c r="G230" s="21"/>
      <c r="H230" s="360">
        <v>28201</v>
      </c>
      <c r="I230" s="21" t="s">
        <v>1391</v>
      </c>
      <c r="J230" s="21" t="s">
        <v>50</v>
      </c>
      <c r="K230" s="349">
        <v>44764</v>
      </c>
      <c r="L230" s="26">
        <v>26891</v>
      </c>
      <c r="M230" s="26">
        <f t="shared" si="66"/>
        <v>26891</v>
      </c>
      <c r="N230" s="27">
        <v>0.5</v>
      </c>
      <c r="O230" s="28">
        <f t="shared" si="67"/>
        <v>13445.5</v>
      </c>
      <c r="P230" s="29">
        <f t="shared" si="68"/>
        <v>13445.5</v>
      </c>
      <c r="Q230" s="253"/>
      <c r="R230" s="361"/>
      <c r="S230" s="361"/>
      <c r="T230" s="361"/>
      <c r="U230" s="361"/>
      <c r="V230" s="361"/>
      <c r="W230" s="361"/>
      <c r="X230" s="361"/>
      <c r="Y230" s="361"/>
      <c r="Z230" s="361"/>
      <c r="AA230" s="361"/>
      <c r="AB230" s="361"/>
      <c r="AC230" s="361"/>
      <c r="AD230" s="361"/>
      <c r="AE230" s="361"/>
      <c r="AF230" s="361"/>
      <c r="AG230" s="361"/>
      <c r="AH230" s="361"/>
      <c r="AI230" s="361"/>
      <c r="AJ230" s="361"/>
      <c r="AK230" s="361"/>
      <c r="AL230" s="361"/>
      <c r="AM230" s="361"/>
      <c r="AN230" s="361"/>
      <c r="AO230" s="361"/>
      <c r="AP230" s="361"/>
      <c r="AQ230" s="361"/>
      <c r="AR230" s="361"/>
      <c r="AS230" s="361"/>
    </row>
    <row r="231" spans="1:45" ht="112.5" customHeight="1">
      <c r="A231" s="137" t="s">
        <v>203</v>
      </c>
      <c r="B231" s="20" t="s">
        <v>1392</v>
      </c>
      <c r="C231" s="21" t="s">
        <v>220</v>
      </c>
      <c r="D231" s="22" t="s">
        <v>221</v>
      </c>
      <c r="E231" s="23"/>
      <c r="F231" s="21">
        <v>2</v>
      </c>
      <c r="G231" s="21"/>
      <c r="H231" s="24">
        <v>28417</v>
      </c>
      <c r="I231" s="21" t="s">
        <v>1393</v>
      </c>
      <c r="J231" s="21" t="s">
        <v>231</v>
      </c>
      <c r="K231" s="333">
        <v>44702</v>
      </c>
      <c r="L231" s="36">
        <v>3528</v>
      </c>
      <c r="M231" s="26">
        <f t="shared" si="66"/>
        <v>7056</v>
      </c>
      <c r="N231" s="27">
        <v>0.5</v>
      </c>
      <c r="O231" s="28">
        <f t="shared" si="67"/>
        <v>3528</v>
      </c>
      <c r="P231" s="29">
        <f t="shared" si="68"/>
        <v>1764</v>
      </c>
      <c r="Q231" s="35" t="s">
        <v>1394</v>
      </c>
      <c r="R231" s="331"/>
      <c r="S231" s="331"/>
      <c r="T231" s="331"/>
      <c r="U231" s="331"/>
      <c r="V231" s="331"/>
      <c r="W231" s="331"/>
      <c r="X231" s="331"/>
      <c r="Y231" s="331"/>
      <c r="Z231" s="331"/>
      <c r="AA231" s="331"/>
      <c r="AB231" s="331"/>
      <c r="AC231" s="331"/>
      <c r="AD231" s="331"/>
      <c r="AE231" s="331"/>
      <c r="AF231" s="331"/>
      <c r="AG231" s="331"/>
      <c r="AH231" s="331"/>
      <c r="AI231" s="331"/>
      <c r="AJ231" s="331"/>
      <c r="AK231" s="331"/>
      <c r="AL231" s="331"/>
      <c r="AM231" s="331"/>
      <c r="AN231" s="331"/>
      <c r="AO231" s="331"/>
      <c r="AP231" s="331"/>
      <c r="AQ231" s="331"/>
      <c r="AR231" s="331"/>
      <c r="AS231" s="331"/>
    </row>
    <row r="232" spans="1:45" ht="112.5" customHeight="1">
      <c r="A232" s="306" t="s">
        <v>828</v>
      </c>
      <c r="B232" s="20" t="s">
        <v>1395</v>
      </c>
      <c r="C232" s="21" t="s">
        <v>220</v>
      </c>
      <c r="D232" s="22" t="s">
        <v>1396</v>
      </c>
      <c r="E232" s="23"/>
      <c r="F232" s="21">
        <v>2</v>
      </c>
      <c r="G232" s="21"/>
      <c r="H232" s="24">
        <v>29262</v>
      </c>
      <c r="I232" s="21" t="s">
        <v>999</v>
      </c>
      <c r="J232" s="21" t="s">
        <v>583</v>
      </c>
      <c r="K232" s="337">
        <v>44856</v>
      </c>
      <c r="L232" s="36">
        <v>2425</v>
      </c>
      <c r="M232" s="26">
        <f t="shared" si="66"/>
        <v>4850</v>
      </c>
      <c r="N232" s="161">
        <v>0.5</v>
      </c>
      <c r="O232" s="28">
        <f t="shared" si="67"/>
        <v>2425</v>
      </c>
      <c r="P232" s="29">
        <f t="shared" si="68"/>
        <v>1212.5</v>
      </c>
      <c r="Q232" s="21"/>
      <c r="R232" s="39"/>
      <c r="S232" s="39"/>
      <c r="T232" s="39"/>
      <c r="U232" s="39"/>
      <c r="V232" s="39"/>
      <c r="W232" s="39"/>
      <c r="X232" s="39"/>
      <c r="Y232" s="39"/>
      <c r="Z232" s="39"/>
      <c r="AA232" s="39"/>
      <c r="AB232" s="39"/>
      <c r="AC232" s="39"/>
      <c r="AD232" s="39"/>
      <c r="AE232" s="39"/>
      <c r="AF232" s="39"/>
      <c r="AG232" s="39"/>
      <c r="AH232" s="39"/>
      <c r="AI232" s="39"/>
      <c r="AJ232" s="39"/>
      <c r="AK232" s="39"/>
      <c r="AL232" s="39"/>
      <c r="AM232" s="39"/>
      <c r="AN232" s="39"/>
      <c r="AO232" s="39"/>
      <c r="AP232" s="39"/>
      <c r="AQ232" s="39"/>
      <c r="AR232" s="39"/>
      <c r="AS232" s="39"/>
    </row>
    <row r="233" spans="1:45" ht="112.5" customHeight="1">
      <c r="A233" s="204" t="s">
        <v>372</v>
      </c>
      <c r="B233" s="221" t="s">
        <v>1397</v>
      </c>
      <c r="C233" s="205" t="s">
        <v>52</v>
      </c>
      <c r="D233" s="340"/>
      <c r="E233" s="151"/>
      <c r="F233" s="205">
        <v>2</v>
      </c>
      <c r="G233" s="206"/>
      <c r="H233" s="208">
        <v>28941</v>
      </c>
      <c r="I233" s="221" t="s">
        <v>1067</v>
      </c>
      <c r="J233" s="205" t="s">
        <v>32</v>
      </c>
      <c r="K233" s="346">
        <v>45261</v>
      </c>
      <c r="L233" s="382">
        <v>8944.52</v>
      </c>
      <c r="M233" s="211">
        <f t="shared" si="66"/>
        <v>17889.04</v>
      </c>
      <c r="N233" s="347"/>
      <c r="O233" s="211"/>
      <c r="P233" s="211"/>
      <c r="Q233" s="340"/>
      <c r="R233" s="343"/>
      <c r="S233" s="343"/>
      <c r="T233" s="343"/>
      <c r="U233" s="343"/>
      <c r="V233" s="343"/>
      <c r="W233" s="343"/>
      <c r="X233" s="343"/>
      <c r="Y233" s="343"/>
      <c r="Z233" s="343"/>
      <c r="AA233" s="343"/>
      <c r="AB233" s="343"/>
      <c r="AC233" s="343"/>
      <c r="AD233" s="343"/>
      <c r="AE233" s="343"/>
      <c r="AF233" s="343"/>
      <c r="AG233" s="343"/>
      <c r="AH233" s="343"/>
      <c r="AI233" s="343"/>
      <c r="AJ233" s="343"/>
      <c r="AK233" s="343"/>
      <c r="AL233" s="343"/>
      <c r="AM233" s="343"/>
      <c r="AN233" s="343"/>
      <c r="AO233" s="343"/>
      <c r="AP233" s="343"/>
      <c r="AQ233" s="343"/>
      <c r="AR233" s="343"/>
      <c r="AS233" s="343"/>
    </row>
    <row r="234" spans="1:45" ht="112.5" customHeight="1">
      <c r="A234" s="137" t="s">
        <v>203</v>
      </c>
      <c r="B234" s="20" t="s">
        <v>36</v>
      </c>
      <c r="C234" s="21" t="s">
        <v>220</v>
      </c>
      <c r="D234" s="22" t="s">
        <v>1398</v>
      </c>
      <c r="E234" s="23"/>
      <c r="F234" s="21">
        <v>6</v>
      </c>
      <c r="G234" s="21"/>
      <c r="H234" s="24">
        <v>18076</v>
      </c>
      <c r="I234" s="21" t="s">
        <v>1015</v>
      </c>
      <c r="J234" s="21" t="s">
        <v>231</v>
      </c>
      <c r="K234" s="349">
        <v>44794</v>
      </c>
      <c r="L234" s="36">
        <v>3397</v>
      </c>
      <c r="M234" s="26">
        <f t="shared" si="66"/>
        <v>20382</v>
      </c>
      <c r="N234" s="161">
        <v>0.5</v>
      </c>
      <c r="O234" s="28">
        <f t="shared" ref="O234:O247" si="69">M234-(M234*N234)</f>
        <v>10191</v>
      </c>
      <c r="P234" s="29">
        <f t="shared" ref="P234:P247" si="70">O234/F234</f>
        <v>1698.5</v>
      </c>
      <c r="Q234" s="21"/>
      <c r="R234" s="39"/>
      <c r="S234" s="39"/>
      <c r="T234" s="39"/>
      <c r="U234" s="39"/>
      <c r="V234" s="39"/>
      <c r="W234" s="39"/>
      <c r="X234" s="39"/>
      <c r="Y234" s="39"/>
      <c r="Z234" s="39"/>
      <c r="AA234" s="39"/>
      <c r="AB234" s="39"/>
      <c r="AC234" s="39"/>
      <c r="AD234" s="39"/>
      <c r="AE234" s="39"/>
      <c r="AF234" s="39"/>
      <c r="AG234" s="39"/>
      <c r="AH234" s="39"/>
      <c r="AI234" s="39"/>
      <c r="AJ234" s="39"/>
      <c r="AK234" s="39"/>
      <c r="AL234" s="39"/>
      <c r="AM234" s="39"/>
      <c r="AN234" s="39"/>
      <c r="AO234" s="39"/>
      <c r="AP234" s="39"/>
      <c r="AQ234" s="39"/>
      <c r="AR234" s="39"/>
      <c r="AS234" s="39"/>
    </row>
    <row r="235" spans="1:45" ht="112.5" customHeight="1">
      <c r="A235" s="267" t="s">
        <v>599</v>
      </c>
      <c r="B235" s="20" t="s">
        <v>77</v>
      </c>
      <c r="C235" s="21" t="s">
        <v>234</v>
      </c>
      <c r="D235" s="22" t="s">
        <v>600</v>
      </c>
      <c r="E235" s="23"/>
      <c r="F235" s="21">
        <v>1</v>
      </c>
      <c r="G235" s="21"/>
      <c r="H235" s="24">
        <v>29454</v>
      </c>
      <c r="I235" s="21" t="s">
        <v>1399</v>
      </c>
      <c r="J235" s="21" t="s">
        <v>145</v>
      </c>
      <c r="K235" s="402" t="s">
        <v>116</v>
      </c>
      <c r="L235" s="36">
        <v>10347.27</v>
      </c>
      <c r="M235" s="26">
        <f t="shared" si="66"/>
        <v>10347.27</v>
      </c>
      <c r="N235" s="116">
        <v>0</v>
      </c>
      <c r="O235" s="28">
        <f t="shared" si="69"/>
        <v>10347.27</v>
      </c>
      <c r="P235" s="29">
        <f t="shared" si="70"/>
        <v>10347.27</v>
      </c>
      <c r="Q235" s="21" t="s">
        <v>1400</v>
      </c>
      <c r="R235" s="478"/>
      <c r="S235" s="478"/>
      <c r="T235" s="478"/>
      <c r="U235" s="478"/>
      <c r="V235" s="478"/>
      <c r="W235" s="478"/>
      <c r="X235" s="478"/>
      <c r="Y235" s="478"/>
      <c r="Z235" s="478"/>
      <c r="AA235" s="478"/>
      <c r="AB235" s="478"/>
      <c r="AC235" s="478"/>
      <c r="AD235" s="478"/>
      <c r="AE235" s="478"/>
      <c r="AF235" s="478"/>
      <c r="AG235" s="478"/>
      <c r="AH235" s="478"/>
      <c r="AI235" s="478"/>
      <c r="AJ235" s="478"/>
      <c r="AK235" s="478"/>
      <c r="AL235" s="478"/>
      <c r="AM235" s="478"/>
      <c r="AN235" s="478"/>
      <c r="AO235" s="478"/>
      <c r="AP235" s="478"/>
      <c r="AQ235" s="478"/>
      <c r="AR235" s="478"/>
      <c r="AS235" s="478"/>
    </row>
    <row r="236" spans="1:45" ht="112.5" customHeight="1">
      <c r="A236" s="137" t="s">
        <v>203</v>
      </c>
      <c r="B236" s="20" t="s">
        <v>1401</v>
      </c>
      <c r="C236" s="21" t="s">
        <v>220</v>
      </c>
      <c r="D236" s="22" t="s">
        <v>1402</v>
      </c>
      <c r="E236" s="23"/>
      <c r="F236" s="21">
        <v>8</v>
      </c>
      <c r="G236" s="21"/>
      <c r="H236" s="24">
        <v>17983</v>
      </c>
      <c r="I236" s="21" t="s">
        <v>1403</v>
      </c>
      <c r="J236" s="21" t="s">
        <v>583</v>
      </c>
      <c r="K236" s="349">
        <v>44763</v>
      </c>
      <c r="L236" s="36">
        <v>1590.5</v>
      </c>
      <c r="M236" s="26">
        <f t="shared" si="66"/>
        <v>12724</v>
      </c>
      <c r="N236" s="449">
        <v>0.5</v>
      </c>
      <c r="O236" s="28">
        <f t="shared" si="69"/>
        <v>6362</v>
      </c>
      <c r="P236" s="29">
        <f t="shared" si="70"/>
        <v>795.25</v>
      </c>
      <c r="Q236" s="35"/>
      <c r="R236" s="331"/>
      <c r="S236" s="331"/>
      <c r="T236" s="331"/>
      <c r="U236" s="331"/>
      <c r="V236" s="331"/>
      <c r="W236" s="331"/>
      <c r="X236" s="331"/>
      <c r="Y236" s="331"/>
      <c r="Z236" s="331"/>
      <c r="AA236" s="331"/>
      <c r="AB236" s="331"/>
      <c r="AC236" s="331"/>
      <c r="AD236" s="331"/>
      <c r="AE236" s="331"/>
      <c r="AF236" s="331"/>
      <c r="AG236" s="331"/>
      <c r="AH236" s="331"/>
      <c r="AI236" s="331"/>
      <c r="AJ236" s="331"/>
      <c r="AK236" s="331"/>
      <c r="AL236" s="331"/>
      <c r="AM236" s="331"/>
      <c r="AN236" s="331"/>
      <c r="AO236" s="331"/>
      <c r="AP236" s="331"/>
      <c r="AQ236" s="331"/>
      <c r="AR236" s="331"/>
      <c r="AS236" s="331"/>
    </row>
    <row r="237" spans="1:45" ht="112.5" customHeight="1">
      <c r="A237" s="204" t="s">
        <v>372</v>
      </c>
      <c r="B237" s="20" t="s">
        <v>20</v>
      </c>
      <c r="C237" s="172" t="s">
        <v>220</v>
      </c>
      <c r="D237" s="22" t="s">
        <v>1404</v>
      </c>
      <c r="E237" s="23"/>
      <c r="F237" s="21">
        <v>2</v>
      </c>
      <c r="G237" s="21"/>
      <c r="H237" s="24">
        <v>29236</v>
      </c>
      <c r="I237" s="21" t="s">
        <v>1405</v>
      </c>
      <c r="J237" s="21" t="s">
        <v>418</v>
      </c>
      <c r="K237" s="344">
        <v>44856</v>
      </c>
      <c r="L237" s="36">
        <v>3891</v>
      </c>
      <c r="M237" s="26">
        <f t="shared" si="66"/>
        <v>7782</v>
      </c>
      <c r="N237" s="161">
        <v>0.5</v>
      </c>
      <c r="O237" s="28">
        <f t="shared" si="69"/>
        <v>3891</v>
      </c>
      <c r="P237" s="29">
        <f t="shared" si="70"/>
        <v>1945.5</v>
      </c>
      <c r="Q237" s="172"/>
      <c r="R237" s="328"/>
      <c r="S237" s="328"/>
      <c r="T237" s="328"/>
      <c r="U237" s="328"/>
      <c r="V237" s="328"/>
      <c r="W237" s="328"/>
      <c r="X237" s="328"/>
      <c r="Y237" s="328"/>
      <c r="Z237" s="328"/>
      <c r="AA237" s="328"/>
      <c r="AB237" s="328"/>
      <c r="AC237" s="328"/>
      <c r="AD237" s="328"/>
      <c r="AE237" s="328"/>
      <c r="AF237" s="328"/>
      <c r="AG237" s="328"/>
      <c r="AH237" s="328"/>
      <c r="AI237" s="328"/>
      <c r="AJ237" s="328"/>
      <c r="AK237" s="328"/>
      <c r="AL237" s="328"/>
      <c r="AM237" s="328"/>
      <c r="AN237" s="328"/>
      <c r="AO237" s="328"/>
      <c r="AP237" s="328"/>
      <c r="AQ237" s="328"/>
      <c r="AR237" s="328"/>
      <c r="AS237" s="328"/>
    </row>
    <row r="238" spans="1:45" ht="112.5" customHeight="1">
      <c r="A238" s="204" t="s">
        <v>372</v>
      </c>
      <c r="B238" s="205" t="s">
        <v>92</v>
      </c>
      <c r="C238" s="205" t="s">
        <v>234</v>
      </c>
      <c r="D238" s="340"/>
      <c r="E238" s="206"/>
      <c r="F238" s="205">
        <v>2</v>
      </c>
      <c r="G238" s="206"/>
      <c r="H238" s="208">
        <v>29635</v>
      </c>
      <c r="I238" s="205" t="s">
        <v>1406</v>
      </c>
      <c r="J238" s="205" t="s">
        <v>964</v>
      </c>
      <c r="K238" s="479">
        <v>45299</v>
      </c>
      <c r="L238" s="211">
        <v>5824</v>
      </c>
      <c r="M238" s="99">
        <f t="shared" si="66"/>
        <v>11648</v>
      </c>
      <c r="N238" s="342">
        <v>0.5</v>
      </c>
      <c r="O238" s="99">
        <f t="shared" si="69"/>
        <v>5824</v>
      </c>
      <c r="P238" s="99">
        <f t="shared" si="70"/>
        <v>2912</v>
      </c>
      <c r="Q238" s="340"/>
      <c r="R238" s="343"/>
      <c r="S238" s="343"/>
      <c r="T238" s="343"/>
      <c r="U238" s="343"/>
      <c r="V238" s="343"/>
      <c r="W238" s="343"/>
      <c r="X238" s="343"/>
      <c r="Y238" s="343"/>
      <c r="Z238" s="343"/>
      <c r="AA238" s="343"/>
      <c r="AB238" s="343"/>
      <c r="AC238" s="343"/>
      <c r="AD238" s="343"/>
      <c r="AE238" s="343"/>
      <c r="AF238" s="343"/>
      <c r="AG238" s="343"/>
      <c r="AH238" s="343"/>
      <c r="AI238" s="343"/>
      <c r="AJ238" s="343"/>
      <c r="AK238" s="343"/>
      <c r="AL238" s="343"/>
      <c r="AM238" s="343"/>
      <c r="AN238" s="343"/>
      <c r="AO238" s="343"/>
      <c r="AP238" s="343"/>
      <c r="AQ238" s="343"/>
      <c r="AR238" s="343"/>
      <c r="AS238" s="343"/>
    </row>
    <row r="239" spans="1:45" ht="112.5" customHeight="1">
      <c r="A239" s="82" t="s">
        <v>71</v>
      </c>
      <c r="B239" s="20" t="s">
        <v>77</v>
      </c>
      <c r="C239" s="348" t="s">
        <v>55</v>
      </c>
      <c r="D239" s="22"/>
      <c r="E239" s="21"/>
      <c r="F239" s="21">
        <v>1</v>
      </c>
      <c r="G239" s="21"/>
      <c r="H239" s="24">
        <v>29392</v>
      </c>
      <c r="I239" s="21" t="s">
        <v>1407</v>
      </c>
      <c r="J239" s="21" t="s">
        <v>32</v>
      </c>
      <c r="K239" s="35" t="s">
        <v>987</v>
      </c>
      <c r="L239" s="26">
        <v>11757</v>
      </c>
      <c r="M239" s="26">
        <f t="shared" si="66"/>
        <v>11757</v>
      </c>
      <c r="N239" s="27">
        <v>0.5</v>
      </c>
      <c r="O239" s="28">
        <f t="shared" si="69"/>
        <v>5878.5</v>
      </c>
      <c r="P239" s="29">
        <f t="shared" si="70"/>
        <v>5878.5</v>
      </c>
      <c r="Q239" s="22" t="s">
        <v>138</v>
      </c>
      <c r="R239" s="334"/>
      <c r="S239" s="334"/>
      <c r="T239" s="334"/>
      <c r="U239" s="334"/>
      <c r="V239" s="334"/>
      <c r="W239" s="334"/>
      <c r="X239" s="334"/>
      <c r="Y239" s="334"/>
      <c r="Z239" s="334"/>
      <c r="AA239" s="334"/>
      <c r="AB239" s="334"/>
      <c r="AC239" s="334"/>
      <c r="AD239" s="334"/>
      <c r="AE239" s="334"/>
      <c r="AF239" s="334"/>
      <c r="AG239" s="334"/>
      <c r="AH239" s="334"/>
      <c r="AI239" s="334"/>
      <c r="AJ239" s="334"/>
      <c r="AK239" s="334"/>
      <c r="AL239" s="334"/>
      <c r="AM239" s="334"/>
      <c r="AN239" s="334"/>
      <c r="AO239" s="334"/>
      <c r="AP239" s="334"/>
      <c r="AQ239" s="334"/>
      <c r="AR239" s="334"/>
      <c r="AS239" s="334"/>
    </row>
    <row r="240" spans="1:45" ht="112.5" customHeight="1">
      <c r="A240" s="82" t="s">
        <v>71</v>
      </c>
      <c r="B240" s="20" t="s">
        <v>77</v>
      </c>
      <c r="C240" s="348" t="s">
        <v>55</v>
      </c>
      <c r="D240" s="22"/>
      <c r="E240" s="21"/>
      <c r="F240" s="21">
        <v>1</v>
      </c>
      <c r="G240" s="21"/>
      <c r="H240" s="24">
        <v>29392</v>
      </c>
      <c r="I240" s="21" t="s">
        <v>1407</v>
      </c>
      <c r="J240" s="21" t="s">
        <v>32</v>
      </c>
      <c r="K240" s="35" t="s">
        <v>987</v>
      </c>
      <c r="L240" s="26">
        <v>11757</v>
      </c>
      <c r="M240" s="26">
        <f t="shared" si="66"/>
        <v>11757</v>
      </c>
      <c r="N240" s="27">
        <v>0.5</v>
      </c>
      <c r="O240" s="28">
        <f t="shared" si="69"/>
        <v>5878.5</v>
      </c>
      <c r="P240" s="29">
        <f t="shared" si="70"/>
        <v>5878.5</v>
      </c>
      <c r="Q240" s="22" t="s">
        <v>138</v>
      </c>
      <c r="R240" s="334"/>
      <c r="S240" s="334"/>
      <c r="T240" s="334"/>
      <c r="U240" s="334"/>
      <c r="V240" s="334"/>
      <c r="W240" s="334"/>
      <c r="X240" s="334"/>
      <c r="Y240" s="334"/>
      <c r="Z240" s="334"/>
      <c r="AA240" s="334"/>
      <c r="AB240" s="334"/>
      <c r="AC240" s="334"/>
      <c r="AD240" s="334"/>
      <c r="AE240" s="334"/>
      <c r="AF240" s="334"/>
      <c r="AG240" s="334"/>
      <c r="AH240" s="334"/>
      <c r="AI240" s="334"/>
      <c r="AJ240" s="334"/>
      <c r="AK240" s="334"/>
      <c r="AL240" s="334"/>
      <c r="AM240" s="334"/>
      <c r="AN240" s="334"/>
      <c r="AO240" s="334"/>
      <c r="AP240" s="334"/>
      <c r="AQ240" s="334"/>
      <c r="AR240" s="334"/>
      <c r="AS240" s="334"/>
    </row>
    <row r="241" spans="1:45" ht="112.5" customHeight="1">
      <c r="A241" s="176" t="s">
        <v>203</v>
      </c>
      <c r="B241" s="20" t="s">
        <v>1408</v>
      </c>
      <c r="C241" s="21" t="s">
        <v>220</v>
      </c>
      <c r="D241" s="22"/>
      <c r="E241" s="480"/>
      <c r="F241" s="21">
        <v>6</v>
      </c>
      <c r="G241" s="21"/>
      <c r="H241" s="24" t="s">
        <v>52</v>
      </c>
      <c r="I241" s="37" t="s">
        <v>1409</v>
      </c>
      <c r="J241" s="21" t="s">
        <v>286</v>
      </c>
      <c r="K241" s="346">
        <v>45200</v>
      </c>
      <c r="L241" s="36">
        <v>2201.6999999999998</v>
      </c>
      <c r="M241" s="26">
        <f t="shared" si="66"/>
        <v>13210.199999999999</v>
      </c>
      <c r="N241" s="449">
        <v>0</v>
      </c>
      <c r="O241" s="28">
        <f t="shared" si="69"/>
        <v>13210.199999999999</v>
      </c>
      <c r="P241" s="29">
        <f t="shared" si="70"/>
        <v>2201.6999999999998</v>
      </c>
      <c r="Q241" s="172" t="s">
        <v>852</v>
      </c>
      <c r="R241" s="328"/>
      <c r="S241" s="328"/>
      <c r="T241" s="328"/>
      <c r="U241" s="328"/>
      <c r="V241" s="328"/>
      <c r="W241" s="328"/>
      <c r="X241" s="328"/>
      <c r="Y241" s="328"/>
      <c r="Z241" s="328"/>
      <c r="AA241" s="328"/>
      <c r="AB241" s="328"/>
      <c r="AC241" s="328"/>
      <c r="AD241" s="328"/>
      <c r="AE241" s="328"/>
      <c r="AF241" s="328"/>
      <c r="AG241" s="328"/>
      <c r="AH241" s="328"/>
      <c r="AI241" s="328"/>
      <c r="AJ241" s="328"/>
      <c r="AK241" s="328"/>
      <c r="AL241" s="328"/>
      <c r="AM241" s="328"/>
      <c r="AN241" s="328"/>
      <c r="AO241" s="328"/>
      <c r="AP241" s="328"/>
      <c r="AQ241" s="328"/>
      <c r="AR241" s="328"/>
      <c r="AS241" s="328"/>
    </row>
    <row r="242" spans="1:45" ht="112.5" customHeight="1">
      <c r="A242" s="126" t="s">
        <v>167</v>
      </c>
      <c r="B242" s="20" t="s">
        <v>45</v>
      </c>
      <c r="C242" s="21" t="s">
        <v>55</v>
      </c>
      <c r="D242" s="22"/>
      <c r="E242" s="23"/>
      <c r="F242" s="21">
        <v>1</v>
      </c>
      <c r="G242" s="21"/>
      <c r="H242" s="21" t="s">
        <v>52</v>
      </c>
      <c r="I242" s="37" t="s">
        <v>1410</v>
      </c>
      <c r="J242" s="21" t="s">
        <v>286</v>
      </c>
      <c r="K242" s="481">
        <v>45292</v>
      </c>
      <c r="L242" s="36">
        <v>13062.6</v>
      </c>
      <c r="M242" s="26">
        <f t="shared" si="66"/>
        <v>13062.6</v>
      </c>
      <c r="N242" s="27">
        <v>0</v>
      </c>
      <c r="O242" s="28">
        <f t="shared" si="69"/>
        <v>13062.6</v>
      </c>
      <c r="P242" s="29">
        <f t="shared" si="70"/>
        <v>13062.6</v>
      </c>
      <c r="Q242" s="21" t="s">
        <v>852</v>
      </c>
      <c r="R242" s="39"/>
      <c r="S242" s="39"/>
      <c r="T242" s="39"/>
      <c r="U242" s="39"/>
      <c r="V242" s="39"/>
      <c r="W242" s="39"/>
      <c r="X242" s="39"/>
      <c r="Y242" s="39"/>
      <c r="Z242" s="39"/>
      <c r="AA242" s="39"/>
      <c r="AB242" s="39"/>
      <c r="AC242" s="39"/>
      <c r="AD242" s="39"/>
      <c r="AE242" s="39"/>
      <c r="AF242" s="39"/>
      <c r="AG242" s="39"/>
      <c r="AH242" s="39"/>
      <c r="AI242" s="39"/>
      <c r="AJ242" s="39"/>
      <c r="AK242" s="39"/>
      <c r="AL242" s="39"/>
      <c r="AM242" s="39"/>
      <c r="AN242" s="39"/>
      <c r="AO242" s="39"/>
      <c r="AP242" s="39"/>
      <c r="AQ242" s="39"/>
      <c r="AR242" s="39"/>
      <c r="AS242" s="39"/>
    </row>
    <row r="243" spans="1:45" ht="112.5" customHeight="1">
      <c r="A243" s="247" t="s">
        <v>756</v>
      </c>
      <c r="B243" s="20" t="s">
        <v>1062</v>
      </c>
      <c r="C243" s="21" t="s">
        <v>220</v>
      </c>
      <c r="D243" s="22" t="s">
        <v>1411</v>
      </c>
      <c r="E243" s="23"/>
      <c r="F243" s="21">
        <v>1</v>
      </c>
      <c r="G243" s="21"/>
      <c r="H243" s="24">
        <v>24395</v>
      </c>
      <c r="I243" s="21" t="s">
        <v>1412</v>
      </c>
      <c r="J243" s="142" t="s">
        <v>441</v>
      </c>
      <c r="K243" s="337">
        <v>44610</v>
      </c>
      <c r="L243" s="36">
        <v>3280</v>
      </c>
      <c r="M243" s="26">
        <f t="shared" si="66"/>
        <v>3280</v>
      </c>
      <c r="N243" s="161">
        <v>0.7</v>
      </c>
      <c r="O243" s="28">
        <f t="shared" si="69"/>
        <v>984</v>
      </c>
      <c r="P243" s="29">
        <f t="shared" si="70"/>
        <v>984</v>
      </c>
      <c r="Q243" s="21" t="s">
        <v>1413</v>
      </c>
      <c r="R243" s="39"/>
      <c r="S243" s="39"/>
      <c r="T243" s="39"/>
      <c r="U243" s="39"/>
      <c r="V243" s="39"/>
      <c r="W243" s="39"/>
      <c r="X243" s="39"/>
      <c r="Y243" s="39"/>
      <c r="Z243" s="39"/>
      <c r="AA243" s="39"/>
      <c r="AB243" s="39"/>
      <c r="AC243" s="39"/>
      <c r="AD243" s="39"/>
      <c r="AE243" s="39"/>
      <c r="AF243" s="39"/>
      <c r="AG243" s="39"/>
      <c r="AH243" s="39"/>
      <c r="AI243" s="39"/>
      <c r="AJ243" s="39"/>
      <c r="AK243" s="39"/>
      <c r="AL243" s="39"/>
      <c r="AM243" s="39"/>
      <c r="AN243" s="39"/>
      <c r="AO243" s="39"/>
      <c r="AP243" s="39"/>
      <c r="AQ243" s="39"/>
      <c r="AR243" s="39"/>
      <c r="AS243" s="39"/>
    </row>
    <row r="244" spans="1:45" ht="112.5" customHeight="1">
      <c r="A244" s="137" t="s">
        <v>203</v>
      </c>
      <c r="B244" s="20" t="s">
        <v>45</v>
      </c>
      <c r="C244" s="35" t="s">
        <v>220</v>
      </c>
      <c r="D244" s="22" t="s">
        <v>1414</v>
      </c>
      <c r="E244" s="21"/>
      <c r="F244" s="21">
        <v>6</v>
      </c>
      <c r="G244" s="21"/>
      <c r="H244" s="24">
        <v>28579</v>
      </c>
      <c r="I244" s="21" t="s">
        <v>1415</v>
      </c>
      <c r="J244" s="21" t="s">
        <v>583</v>
      </c>
      <c r="K244" s="349">
        <v>44794</v>
      </c>
      <c r="L244" s="36">
        <v>2153</v>
      </c>
      <c r="M244" s="26">
        <f t="shared" si="66"/>
        <v>12918</v>
      </c>
      <c r="N244" s="27">
        <v>0.5</v>
      </c>
      <c r="O244" s="28">
        <f t="shared" si="69"/>
        <v>6459</v>
      </c>
      <c r="P244" s="29">
        <f t="shared" si="70"/>
        <v>1076.5</v>
      </c>
      <c r="Q244" s="21" t="s">
        <v>138</v>
      </c>
      <c r="R244" s="39"/>
      <c r="S244" s="39"/>
      <c r="T244" s="39"/>
      <c r="U244" s="39"/>
      <c r="V244" s="39"/>
      <c r="W244" s="39"/>
      <c r="X244" s="39"/>
      <c r="Y244" s="39"/>
      <c r="Z244" s="39"/>
      <c r="AA244" s="39"/>
      <c r="AB244" s="39"/>
      <c r="AC244" s="39"/>
      <c r="AD244" s="39"/>
      <c r="AE244" s="39"/>
      <c r="AF244" s="39"/>
      <c r="AG244" s="39"/>
      <c r="AH244" s="39"/>
      <c r="AI244" s="39"/>
      <c r="AJ244" s="39"/>
      <c r="AK244" s="39"/>
      <c r="AL244" s="39"/>
      <c r="AM244" s="39"/>
      <c r="AN244" s="39"/>
      <c r="AO244" s="39"/>
      <c r="AP244" s="39"/>
      <c r="AQ244" s="39"/>
      <c r="AR244" s="39"/>
      <c r="AS244" s="39"/>
    </row>
    <row r="245" spans="1:45" ht="112.5" customHeight="1">
      <c r="A245" s="82" t="s">
        <v>54</v>
      </c>
      <c r="B245" s="20" t="s">
        <v>20</v>
      </c>
      <c r="C245" s="21" t="s">
        <v>55</v>
      </c>
      <c r="D245" s="34" t="s">
        <v>988</v>
      </c>
      <c r="E245" s="23"/>
      <c r="F245" s="21">
        <v>1</v>
      </c>
      <c r="G245" s="21"/>
      <c r="H245" s="24">
        <v>28672</v>
      </c>
      <c r="I245" s="35" t="s">
        <v>1416</v>
      </c>
      <c r="J245" s="21" t="s">
        <v>57</v>
      </c>
      <c r="K245" s="349">
        <v>44855</v>
      </c>
      <c r="L245" s="36">
        <v>11663</v>
      </c>
      <c r="M245" s="26">
        <f t="shared" si="66"/>
        <v>11663</v>
      </c>
      <c r="N245" s="27">
        <v>0.5</v>
      </c>
      <c r="O245" s="28">
        <f t="shared" si="69"/>
        <v>5831.5</v>
      </c>
      <c r="P245" s="29">
        <f t="shared" si="70"/>
        <v>5831.5</v>
      </c>
      <c r="Q245" s="21"/>
      <c r="R245" s="39"/>
      <c r="S245" s="39"/>
      <c r="T245" s="39"/>
      <c r="U245" s="39"/>
      <c r="V245" s="39"/>
      <c r="W245" s="39"/>
      <c r="X245" s="39"/>
      <c r="Y245" s="39"/>
      <c r="Z245" s="39"/>
      <c r="AA245" s="39"/>
      <c r="AB245" s="39"/>
      <c r="AC245" s="39"/>
      <c r="AD245" s="39"/>
      <c r="AE245" s="39"/>
      <c r="AF245" s="39"/>
      <c r="AG245" s="39"/>
      <c r="AH245" s="39"/>
      <c r="AI245" s="39"/>
      <c r="AJ245" s="39"/>
      <c r="AK245" s="39"/>
      <c r="AL245" s="39"/>
      <c r="AM245" s="39"/>
      <c r="AN245" s="39"/>
      <c r="AO245" s="39"/>
      <c r="AP245" s="39"/>
      <c r="AQ245" s="39"/>
      <c r="AR245" s="39"/>
      <c r="AS245" s="39"/>
    </row>
    <row r="246" spans="1:45" ht="112.5" customHeight="1">
      <c r="A246" s="82" t="s">
        <v>71</v>
      </c>
      <c r="B246" s="83" t="s">
        <v>92</v>
      </c>
      <c r="C246" s="84" t="s">
        <v>21</v>
      </c>
      <c r="D246" s="85"/>
      <c r="E246" s="86"/>
      <c r="F246" s="84">
        <v>1</v>
      </c>
      <c r="G246" s="84"/>
      <c r="H246" s="87">
        <v>29588</v>
      </c>
      <c r="I246" s="84" t="s">
        <v>1417</v>
      </c>
      <c r="J246" s="84" t="s">
        <v>23</v>
      </c>
      <c r="K246" s="98">
        <v>45200</v>
      </c>
      <c r="L246" s="96">
        <v>20960</v>
      </c>
      <c r="M246" s="96">
        <f t="shared" si="66"/>
        <v>20960</v>
      </c>
      <c r="N246" s="94">
        <v>0.5</v>
      </c>
      <c r="O246" s="99">
        <f t="shared" si="69"/>
        <v>10480</v>
      </c>
      <c r="P246" s="100">
        <f t="shared" si="70"/>
        <v>10480</v>
      </c>
      <c r="Q246" s="339"/>
      <c r="R246" s="331"/>
      <c r="S246" s="331"/>
      <c r="T246" s="331"/>
      <c r="U246" s="331"/>
      <c r="V246" s="331"/>
      <c r="W246" s="331"/>
      <c r="X246" s="331"/>
      <c r="Y246" s="331"/>
      <c r="Z246" s="331"/>
      <c r="AA246" s="331"/>
      <c r="AB246" s="331"/>
      <c r="AC246" s="331"/>
      <c r="AD246" s="331"/>
      <c r="AE246" s="331"/>
      <c r="AF246" s="331"/>
      <c r="AG246" s="331"/>
      <c r="AH246" s="331"/>
      <c r="AI246" s="331"/>
      <c r="AJ246" s="331"/>
      <c r="AK246" s="331"/>
      <c r="AL246" s="331"/>
      <c r="AM246" s="331"/>
      <c r="AN246" s="331"/>
      <c r="AO246" s="331"/>
      <c r="AP246" s="331"/>
      <c r="AQ246" s="331"/>
      <c r="AR246" s="331"/>
      <c r="AS246" s="331"/>
    </row>
    <row r="247" spans="1:45" ht="112.5" customHeight="1">
      <c r="A247" s="204" t="s">
        <v>372</v>
      </c>
      <c r="B247" s="20" t="s">
        <v>1062</v>
      </c>
      <c r="C247" s="21" t="s">
        <v>234</v>
      </c>
      <c r="D247" s="22" t="s">
        <v>1418</v>
      </c>
      <c r="E247" s="23"/>
      <c r="F247" s="21">
        <v>2</v>
      </c>
      <c r="G247" s="21"/>
      <c r="H247" s="24">
        <v>17089</v>
      </c>
      <c r="I247" s="21" t="s">
        <v>1419</v>
      </c>
      <c r="J247" s="21" t="s">
        <v>57</v>
      </c>
      <c r="K247" s="337">
        <v>44733</v>
      </c>
      <c r="L247" s="36">
        <v>7015</v>
      </c>
      <c r="M247" s="26">
        <f t="shared" si="66"/>
        <v>14030</v>
      </c>
      <c r="N247" s="161">
        <v>0.5</v>
      </c>
      <c r="O247" s="28">
        <f t="shared" si="69"/>
        <v>7015</v>
      </c>
      <c r="P247" s="29">
        <f t="shared" si="70"/>
        <v>3507.5</v>
      </c>
      <c r="Q247" s="21"/>
      <c r="R247" s="39"/>
      <c r="S247" s="39"/>
      <c r="T247" s="39"/>
      <c r="U247" s="39"/>
      <c r="V247" s="39"/>
      <c r="W247" s="39"/>
      <c r="X247" s="39"/>
      <c r="Y247" s="39"/>
      <c r="Z247" s="39"/>
      <c r="AA247" s="39"/>
      <c r="AB247" s="39"/>
      <c r="AC247" s="39"/>
      <c r="AD247" s="39"/>
      <c r="AE247" s="39"/>
      <c r="AF247" s="39"/>
      <c r="AG247" s="39"/>
      <c r="AH247" s="39"/>
      <c r="AI247" s="39"/>
      <c r="AJ247" s="39"/>
      <c r="AK247" s="39"/>
      <c r="AL247" s="39"/>
      <c r="AM247" s="39"/>
      <c r="AN247" s="39"/>
      <c r="AO247" s="39"/>
      <c r="AP247" s="39"/>
      <c r="AQ247" s="39"/>
      <c r="AR247" s="39"/>
      <c r="AS247" s="39"/>
    </row>
    <row r="248" spans="1:45" ht="112.5" customHeight="1">
      <c r="A248" s="204" t="s">
        <v>372</v>
      </c>
      <c r="B248" s="20" t="s">
        <v>77</v>
      </c>
      <c r="C248" s="84" t="s">
        <v>52</v>
      </c>
      <c r="D248" s="85"/>
      <c r="E248" s="86"/>
      <c r="F248" s="84">
        <v>2</v>
      </c>
      <c r="G248" s="84"/>
      <c r="H248" s="87" t="s">
        <v>52</v>
      </c>
      <c r="I248" s="95" t="s">
        <v>1420</v>
      </c>
      <c r="J248" s="84" t="s">
        <v>32</v>
      </c>
      <c r="K248" s="98">
        <v>45323</v>
      </c>
      <c r="L248" s="96">
        <v>8967.9</v>
      </c>
      <c r="M248" s="96">
        <f t="shared" si="66"/>
        <v>17935.8</v>
      </c>
      <c r="N248" s="347">
        <v>0</v>
      </c>
      <c r="O248" s="99"/>
      <c r="P248" s="100"/>
      <c r="Q248" s="339"/>
      <c r="R248" s="331"/>
      <c r="S248" s="331"/>
      <c r="T248" s="331"/>
      <c r="U248" s="331"/>
      <c r="V248" s="331"/>
      <c r="W248" s="331"/>
      <c r="X248" s="331"/>
      <c r="Y248" s="331"/>
      <c r="Z248" s="331"/>
      <c r="AA248" s="331"/>
      <c r="AB248" s="331"/>
      <c r="AC248" s="331"/>
      <c r="AD248" s="331"/>
      <c r="AE248" s="331"/>
      <c r="AF248" s="331"/>
      <c r="AG248" s="331"/>
      <c r="AH248" s="331"/>
      <c r="AI248" s="331"/>
      <c r="AJ248" s="331"/>
      <c r="AK248" s="331"/>
      <c r="AL248" s="331"/>
      <c r="AM248" s="331"/>
      <c r="AN248" s="331"/>
      <c r="AO248" s="331"/>
      <c r="AP248" s="331"/>
      <c r="AQ248" s="331"/>
      <c r="AR248" s="331"/>
      <c r="AS248" s="331"/>
    </row>
    <row r="249" spans="1:45" ht="112.5" customHeight="1">
      <c r="A249" s="306" t="s">
        <v>828</v>
      </c>
      <c r="B249" s="20" t="s">
        <v>36</v>
      </c>
      <c r="C249" s="21" t="s">
        <v>52</v>
      </c>
      <c r="D249" s="22"/>
      <c r="E249" s="23"/>
      <c r="F249" s="21">
        <v>4</v>
      </c>
      <c r="G249" s="21"/>
      <c r="H249" s="24" t="s">
        <v>52</v>
      </c>
      <c r="I249" s="37" t="s">
        <v>850</v>
      </c>
      <c r="J249" s="21" t="s">
        <v>286</v>
      </c>
      <c r="K249" s="335" t="s">
        <v>52</v>
      </c>
      <c r="L249" s="36">
        <v>2400.96</v>
      </c>
      <c r="M249" s="26">
        <f t="shared" si="66"/>
        <v>9603.84</v>
      </c>
      <c r="N249" s="161">
        <v>0</v>
      </c>
      <c r="O249" s="28">
        <f t="shared" ref="O249:O250" si="71">M249-(M249*N249)</f>
        <v>9603.84</v>
      </c>
      <c r="P249" s="29">
        <f t="shared" ref="P249:P250" si="72">O249/F249</f>
        <v>2400.96</v>
      </c>
      <c r="Q249" s="482" t="s">
        <v>852</v>
      </c>
      <c r="R249" s="39"/>
      <c r="S249" s="39"/>
      <c r="T249" s="39"/>
      <c r="U249" s="39"/>
      <c r="V249" s="39"/>
      <c r="W249" s="39"/>
      <c r="X249" s="39"/>
      <c r="Y249" s="39"/>
      <c r="Z249" s="39"/>
      <c r="AA249" s="39"/>
      <c r="AB249" s="39"/>
      <c r="AC249" s="39"/>
      <c r="AD249" s="39"/>
      <c r="AE249" s="39"/>
      <c r="AF249" s="39"/>
      <c r="AG249" s="39"/>
      <c r="AH249" s="39"/>
      <c r="AI249" s="39"/>
      <c r="AJ249" s="39"/>
      <c r="AK249" s="39"/>
      <c r="AL249" s="39"/>
      <c r="AM249" s="39"/>
      <c r="AN249" s="39"/>
      <c r="AO249" s="39"/>
      <c r="AP249" s="39"/>
      <c r="AQ249" s="39"/>
      <c r="AR249" s="39"/>
      <c r="AS249" s="39"/>
    </row>
    <row r="250" spans="1:45" ht="112.5" customHeight="1">
      <c r="A250" s="82" t="s">
        <v>54</v>
      </c>
      <c r="B250" s="20" t="s">
        <v>20</v>
      </c>
      <c r="C250" s="21" t="s">
        <v>55</v>
      </c>
      <c r="D250" s="34" t="s">
        <v>1421</v>
      </c>
      <c r="E250" s="23"/>
      <c r="F250" s="21">
        <v>1</v>
      </c>
      <c r="G250" s="21"/>
      <c r="H250" s="24">
        <v>28671</v>
      </c>
      <c r="I250" s="35" t="s">
        <v>1422</v>
      </c>
      <c r="J250" s="21" t="s">
        <v>57</v>
      </c>
      <c r="K250" s="349">
        <v>44855</v>
      </c>
      <c r="L250" s="36">
        <v>14472</v>
      </c>
      <c r="M250" s="26">
        <f t="shared" si="66"/>
        <v>14472</v>
      </c>
      <c r="N250" s="27">
        <v>0.5</v>
      </c>
      <c r="O250" s="28">
        <f t="shared" si="71"/>
        <v>7236</v>
      </c>
      <c r="P250" s="29">
        <f t="shared" si="72"/>
        <v>7236</v>
      </c>
      <c r="Q250" s="21"/>
      <c r="R250" s="39"/>
      <c r="S250" s="39"/>
      <c r="T250" s="39"/>
      <c r="U250" s="39"/>
      <c r="V250" s="39"/>
      <c r="W250" s="39"/>
      <c r="X250" s="39"/>
      <c r="Y250" s="39"/>
      <c r="Z250" s="39"/>
      <c r="AA250" s="39"/>
      <c r="AB250" s="39"/>
      <c r="AC250" s="39"/>
      <c r="AD250" s="39"/>
      <c r="AE250" s="39"/>
      <c r="AF250" s="39"/>
      <c r="AG250" s="39"/>
      <c r="AH250" s="39"/>
      <c r="AI250" s="39"/>
      <c r="AJ250" s="39"/>
      <c r="AK250" s="39"/>
      <c r="AL250" s="39"/>
      <c r="AM250" s="39"/>
      <c r="AN250" s="39"/>
      <c r="AO250" s="39"/>
      <c r="AP250" s="39"/>
      <c r="AQ250" s="39"/>
      <c r="AR250" s="39"/>
      <c r="AS250" s="39"/>
    </row>
    <row r="252" spans="1:45" ht="112.5" customHeight="1">
      <c r="A252" s="137" t="s">
        <v>203</v>
      </c>
      <c r="B252" s="20" t="s">
        <v>1408</v>
      </c>
      <c r="C252" s="21" t="s">
        <v>220</v>
      </c>
      <c r="D252" s="22" t="s">
        <v>221</v>
      </c>
      <c r="E252" s="23"/>
      <c r="F252" s="21">
        <v>4</v>
      </c>
      <c r="G252" s="21"/>
      <c r="H252" s="24">
        <v>29458</v>
      </c>
      <c r="I252" s="21" t="s">
        <v>224</v>
      </c>
      <c r="J252" s="21" t="s">
        <v>222</v>
      </c>
      <c r="K252" s="35" t="s">
        <v>1423</v>
      </c>
      <c r="L252" s="36">
        <v>3249.45</v>
      </c>
      <c r="M252" s="26">
        <f t="shared" ref="M252:M253" si="73">L252*F252</f>
        <v>12997.8</v>
      </c>
      <c r="N252" s="27">
        <v>0</v>
      </c>
      <c r="O252" s="28">
        <f t="shared" ref="O252:O257" si="74">M252-(M252*N252)</f>
        <v>12997.8</v>
      </c>
      <c r="P252" s="29">
        <f t="shared" ref="P252:P257" si="75">O252/F252</f>
        <v>3249.45</v>
      </c>
      <c r="Q252" s="142"/>
      <c r="R252" s="483"/>
      <c r="S252" s="483"/>
      <c r="T252" s="483"/>
      <c r="U252" s="483"/>
      <c r="V252" s="483"/>
      <c r="W252" s="483"/>
      <c r="X252" s="483"/>
      <c r="Y252" s="483"/>
      <c r="Z252" s="483"/>
      <c r="AA252" s="483"/>
      <c r="AB252" s="483"/>
      <c r="AC252" s="483"/>
      <c r="AD252" s="483"/>
      <c r="AE252" s="483"/>
      <c r="AF252" s="483"/>
      <c r="AG252" s="483"/>
      <c r="AH252" s="483"/>
      <c r="AI252" s="483"/>
      <c r="AJ252" s="483"/>
      <c r="AK252" s="483"/>
      <c r="AL252" s="483"/>
      <c r="AM252" s="483"/>
      <c r="AN252" s="483"/>
      <c r="AO252" s="483"/>
      <c r="AP252" s="483"/>
      <c r="AQ252" s="483"/>
      <c r="AR252" s="483"/>
      <c r="AS252" s="483"/>
    </row>
    <row r="253" spans="1:45" ht="112.5" customHeight="1">
      <c r="A253" s="137" t="s">
        <v>203</v>
      </c>
      <c r="B253" s="20" t="s">
        <v>36</v>
      </c>
      <c r="C253" s="21" t="s">
        <v>220</v>
      </c>
      <c r="D253" s="22" t="s">
        <v>1424</v>
      </c>
      <c r="E253" s="23"/>
      <c r="F253" s="21">
        <v>1</v>
      </c>
      <c r="G253" s="21"/>
      <c r="H253" s="24">
        <v>24627</v>
      </c>
      <c r="I253" s="21" t="s">
        <v>1425</v>
      </c>
      <c r="J253" s="21" t="s">
        <v>294</v>
      </c>
      <c r="K253" s="333">
        <v>44638</v>
      </c>
      <c r="L253" s="36">
        <v>4573.88</v>
      </c>
      <c r="M253" s="26">
        <f t="shared" si="73"/>
        <v>4573.88</v>
      </c>
      <c r="N253" s="449">
        <v>0.5</v>
      </c>
      <c r="O253" s="28">
        <f t="shared" si="74"/>
        <v>2286.94</v>
      </c>
      <c r="P253" s="29">
        <f t="shared" si="75"/>
        <v>2286.94</v>
      </c>
      <c r="Q253" s="21"/>
      <c r="R253" s="39"/>
      <c r="S253" s="39"/>
      <c r="T253" s="39"/>
      <c r="U253" s="39"/>
      <c r="V253" s="39"/>
      <c r="W253" s="39"/>
      <c r="X253" s="39"/>
      <c r="Y253" s="39"/>
      <c r="Z253" s="39"/>
      <c r="AA253" s="39"/>
      <c r="AB253" s="39"/>
      <c r="AC253" s="39"/>
      <c r="AD253" s="39"/>
      <c r="AE253" s="39"/>
      <c r="AF253" s="39"/>
      <c r="AG253" s="39"/>
      <c r="AH253" s="39"/>
      <c r="AI253" s="39"/>
      <c r="AJ253" s="39"/>
      <c r="AK253" s="39"/>
      <c r="AL253" s="39"/>
      <c r="AM253" s="39"/>
      <c r="AN253" s="39"/>
      <c r="AO253" s="39"/>
      <c r="AP253" s="39"/>
      <c r="AQ253" s="39"/>
      <c r="AR253" s="39"/>
      <c r="AS253" s="39"/>
    </row>
    <row r="254" spans="1:45" ht="90.75" customHeight="1">
      <c r="A254" s="247" t="s">
        <v>756</v>
      </c>
      <c r="B254" s="20" t="s">
        <v>77</v>
      </c>
      <c r="C254" s="21" t="s">
        <v>220</v>
      </c>
      <c r="D254" s="22" t="s">
        <v>1426</v>
      </c>
      <c r="E254" s="21"/>
      <c r="F254" s="21">
        <v>1</v>
      </c>
      <c r="G254" s="21"/>
      <c r="H254" s="24">
        <v>29089</v>
      </c>
      <c r="I254" s="21" t="s">
        <v>1427</v>
      </c>
      <c r="J254" s="21" t="s">
        <v>117</v>
      </c>
      <c r="K254" s="484">
        <v>44774</v>
      </c>
      <c r="L254" s="36">
        <v>4582</v>
      </c>
      <c r="M254" s="26">
        <v>4582</v>
      </c>
      <c r="N254" s="27">
        <v>0.5</v>
      </c>
      <c r="O254" s="28">
        <f t="shared" si="74"/>
        <v>2291</v>
      </c>
      <c r="P254" s="29">
        <f t="shared" si="75"/>
        <v>2291</v>
      </c>
      <c r="Q254" s="172"/>
      <c r="R254" s="328"/>
      <c r="S254" s="328"/>
      <c r="T254" s="328"/>
      <c r="U254" s="328"/>
      <c r="V254" s="328"/>
      <c r="W254" s="328"/>
      <c r="X254" s="328"/>
      <c r="Y254" s="328"/>
      <c r="Z254" s="328"/>
      <c r="AA254" s="328"/>
      <c r="AB254" s="328"/>
      <c r="AC254" s="328"/>
      <c r="AD254" s="328"/>
      <c r="AE254" s="328"/>
      <c r="AF254" s="328"/>
      <c r="AG254" s="328"/>
      <c r="AH254" s="328"/>
      <c r="AI254" s="328"/>
      <c r="AJ254" s="328"/>
      <c r="AK254" s="328"/>
      <c r="AL254" s="328"/>
      <c r="AM254" s="328"/>
      <c r="AN254" s="328"/>
      <c r="AO254" s="328"/>
      <c r="AP254" s="328"/>
      <c r="AQ254" s="328"/>
      <c r="AR254" s="328"/>
      <c r="AS254" s="328"/>
    </row>
    <row r="255" spans="1:45" ht="108" customHeight="1">
      <c r="A255" s="247" t="s">
        <v>756</v>
      </c>
      <c r="B255" s="20" t="s">
        <v>77</v>
      </c>
      <c r="C255" s="21" t="s">
        <v>220</v>
      </c>
      <c r="D255" s="22" t="s">
        <v>1428</v>
      </c>
      <c r="E255" s="21"/>
      <c r="F255" s="21">
        <v>1</v>
      </c>
      <c r="G255" s="21"/>
      <c r="H255" s="24">
        <v>29090</v>
      </c>
      <c r="I255" s="21" t="s">
        <v>1429</v>
      </c>
      <c r="J255" s="21" t="s">
        <v>117</v>
      </c>
      <c r="K255" s="344">
        <v>44795</v>
      </c>
      <c r="L255" s="36">
        <v>4449</v>
      </c>
      <c r="M255" s="26">
        <f t="shared" ref="M255:M257" si="76">L255*F255</f>
        <v>4449</v>
      </c>
      <c r="N255" s="27">
        <v>0.5</v>
      </c>
      <c r="O255" s="28">
        <f t="shared" si="74"/>
        <v>2224.5</v>
      </c>
      <c r="P255" s="29">
        <f t="shared" si="75"/>
        <v>2224.5</v>
      </c>
      <c r="Q255" s="172"/>
      <c r="R255" s="328"/>
      <c r="S255" s="328"/>
      <c r="T255" s="328"/>
      <c r="U255" s="328"/>
      <c r="V255" s="328"/>
      <c r="W255" s="328"/>
      <c r="X255" s="328"/>
      <c r="Y255" s="328"/>
      <c r="Z255" s="328"/>
      <c r="AA255" s="328"/>
      <c r="AB255" s="328"/>
      <c r="AC255" s="328"/>
      <c r="AD255" s="328"/>
      <c r="AE255" s="328"/>
      <c r="AF255" s="328"/>
      <c r="AG255" s="328"/>
      <c r="AH255" s="328"/>
      <c r="AI255" s="328"/>
      <c r="AJ255" s="328"/>
      <c r="AK255" s="328"/>
      <c r="AL255" s="328"/>
      <c r="AM255" s="328"/>
      <c r="AN255" s="328"/>
      <c r="AO255" s="328"/>
      <c r="AP255" s="328"/>
      <c r="AQ255" s="328"/>
      <c r="AR255" s="328"/>
      <c r="AS255" s="328"/>
    </row>
    <row r="256" spans="1:45" ht="112.5" customHeight="1">
      <c r="A256" s="269" t="s">
        <v>638</v>
      </c>
      <c r="B256" s="20" t="s">
        <v>45</v>
      </c>
      <c r="C256" s="21" t="s">
        <v>687</v>
      </c>
      <c r="D256" s="22" t="s">
        <v>1430</v>
      </c>
      <c r="E256" s="23"/>
      <c r="F256" s="21">
        <v>1</v>
      </c>
      <c r="G256" s="21"/>
      <c r="H256" s="24">
        <v>29203</v>
      </c>
      <c r="I256" s="21" t="s">
        <v>1431</v>
      </c>
      <c r="J256" s="21" t="s">
        <v>355</v>
      </c>
      <c r="K256" s="345">
        <v>44856</v>
      </c>
      <c r="L256" s="36">
        <v>4800</v>
      </c>
      <c r="M256" s="26">
        <f t="shared" si="76"/>
        <v>4800</v>
      </c>
      <c r="N256" s="161">
        <v>0.5</v>
      </c>
      <c r="O256" s="28">
        <f t="shared" si="74"/>
        <v>2400</v>
      </c>
      <c r="P256" s="29">
        <f t="shared" si="75"/>
        <v>2400</v>
      </c>
      <c r="Q256" s="172" t="s">
        <v>1432</v>
      </c>
      <c r="R256" s="328"/>
      <c r="S256" s="328"/>
      <c r="T256" s="328"/>
      <c r="U256" s="328"/>
      <c r="V256" s="328"/>
      <c r="W256" s="328"/>
      <c r="X256" s="328"/>
      <c r="Y256" s="328"/>
      <c r="Z256" s="328"/>
      <c r="AA256" s="328"/>
      <c r="AB256" s="328"/>
      <c r="AC256" s="328"/>
      <c r="AD256" s="328"/>
      <c r="AE256" s="328"/>
      <c r="AF256" s="328"/>
      <c r="AG256" s="328"/>
      <c r="AH256" s="328"/>
      <c r="AI256" s="328"/>
      <c r="AJ256" s="328"/>
      <c r="AK256" s="328"/>
      <c r="AL256" s="328"/>
      <c r="AM256" s="328"/>
      <c r="AN256" s="328"/>
      <c r="AO256" s="328"/>
      <c r="AP256" s="328"/>
      <c r="AQ256" s="328"/>
      <c r="AR256" s="328"/>
      <c r="AS256" s="328"/>
    </row>
    <row r="257" spans="1:45" ht="118.5" customHeight="1">
      <c r="A257" s="269" t="s">
        <v>638</v>
      </c>
      <c r="B257" s="20" t="s">
        <v>45</v>
      </c>
      <c r="C257" s="21" t="s">
        <v>687</v>
      </c>
      <c r="D257" s="22" t="s">
        <v>1433</v>
      </c>
      <c r="E257" s="23"/>
      <c r="F257" s="21">
        <v>1</v>
      </c>
      <c r="G257" s="21"/>
      <c r="H257" s="24">
        <v>29202</v>
      </c>
      <c r="I257" s="21" t="s">
        <v>1434</v>
      </c>
      <c r="J257" s="21" t="s">
        <v>355</v>
      </c>
      <c r="K257" s="345">
        <v>44856</v>
      </c>
      <c r="L257" s="36">
        <v>4221</v>
      </c>
      <c r="M257" s="26">
        <f t="shared" si="76"/>
        <v>4221</v>
      </c>
      <c r="N257" s="116">
        <v>0.5</v>
      </c>
      <c r="O257" s="28">
        <f t="shared" si="74"/>
        <v>2110.5</v>
      </c>
      <c r="P257" s="29">
        <f t="shared" si="75"/>
        <v>2110.5</v>
      </c>
      <c r="Q257" s="172" t="s">
        <v>875</v>
      </c>
      <c r="R257" s="328"/>
      <c r="S257" s="328"/>
      <c r="T257" s="328"/>
      <c r="U257" s="328"/>
      <c r="V257" s="328"/>
      <c r="W257" s="328"/>
      <c r="X257" s="328"/>
      <c r="Y257" s="328"/>
      <c r="Z257" s="328"/>
      <c r="AA257" s="328"/>
      <c r="AB257" s="328"/>
      <c r="AC257" s="328"/>
      <c r="AD257" s="328"/>
      <c r="AE257" s="328"/>
      <c r="AF257" s="328"/>
      <c r="AG257" s="328"/>
      <c r="AH257" s="328"/>
      <c r="AI257" s="328"/>
      <c r="AJ257" s="328"/>
      <c r="AK257" s="328"/>
      <c r="AL257" s="328"/>
      <c r="AM257" s="328"/>
      <c r="AN257" s="328"/>
      <c r="AO257" s="328"/>
      <c r="AP257" s="328"/>
      <c r="AQ257" s="328"/>
      <c r="AR257" s="328"/>
      <c r="AS257" s="328"/>
    </row>
    <row r="258" spans="1:45" ht="112.5" customHeight="1">
      <c r="A258" s="19" t="s">
        <v>19</v>
      </c>
      <c r="B258" s="20" t="s">
        <v>77</v>
      </c>
      <c r="C258" s="39" t="s">
        <v>55</v>
      </c>
      <c r="D258" s="22"/>
      <c r="E258" s="23"/>
      <c r="F258" s="21">
        <v>1</v>
      </c>
      <c r="G258" s="21"/>
      <c r="H258" s="24">
        <v>29575</v>
      </c>
      <c r="I258" s="21" t="s">
        <v>1435</v>
      </c>
      <c r="J258" s="21" t="s">
        <v>23</v>
      </c>
      <c r="K258" s="98">
        <v>45200</v>
      </c>
      <c r="L258" s="26">
        <v>13110.42</v>
      </c>
      <c r="M258" s="26">
        <v>14436</v>
      </c>
      <c r="N258" s="27">
        <v>0</v>
      </c>
      <c r="O258" s="158">
        <v>14436</v>
      </c>
      <c r="P258" s="26">
        <v>14436</v>
      </c>
      <c r="Q258" s="22" t="s">
        <v>264</v>
      </c>
      <c r="R258" s="334"/>
      <c r="S258" s="334"/>
      <c r="T258" s="334"/>
      <c r="U258" s="334"/>
      <c r="V258" s="334"/>
      <c r="W258" s="334"/>
      <c r="X258" s="334"/>
      <c r="Y258" s="334"/>
      <c r="Z258" s="334"/>
      <c r="AA258" s="334"/>
      <c r="AB258" s="334"/>
      <c r="AC258" s="334"/>
      <c r="AD258" s="334"/>
      <c r="AE258" s="334"/>
      <c r="AF258" s="334"/>
      <c r="AG258" s="334"/>
      <c r="AH258" s="334"/>
      <c r="AI258" s="334"/>
      <c r="AJ258" s="334"/>
      <c r="AK258" s="334"/>
      <c r="AL258" s="334"/>
      <c r="AM258" s="334"/>
      <c r="AN258" s="334"/>
      <c r="AO258" s="334"/>
      <c r="AP258" s="334"/>
      <c r="AQ258" s="334"/>
      <c r="AR258" s="334"/>
      <c r="AS258" s="334"/>
    </row>
    <row r="259" spans="1:45" ht="112.5" customHeight="1">
      <c r="A259" s="137" t="s">
        <v>203</v>
      </c>
      <c r="B259" s="20" t="s">
        <v>1436</v>
      </c>
      <c r="C259" s="150" t="s">
        <v>220</v>
      </c>
      <c r="D259" s="256" t="s">
        <v>1437</v>
      </c>
      <c r="E259" s="151"/>
      <c r="F259" s="150">
        <v>4</v>
      </c>
      <c r="G259" s="150"/>
      <c r="H259" s="152">
        <v>26657</v>
      </c>
      <c r="I259" s="150" t="s">
        <v>1437</v>
      </c>
      <c r="J259" s="150" t="s">
        <v>274</v>
      </c>
      <c r="K259" s="453">
        <v>44670</v>
      </c>
      <c r="L259" s="155">
        <v>2426</v>
      </c>
      <c r="M259" s="26">
        <f t="shared" ref="M259:M268" si="77">L259*F259</f>
        <v>9704</v>
      </c>
      <c r="N259" s="161">
        <v>0.6</v>
      </c>
      <c r="O259" s="28">
        <f>M259-(M259*N259)</f>
        <v>3881.6000000000004</v>
      </c>
      <c r="P259" s="29">
        <f>O259/F259</f>
        <v>970.40000000000009</v>
      </c>
      <c r="Q259" s="150" t="s">
        <v>138</v>
      </c>
      <c r="R259" s="460"/>
      <c r="S259" s="460"/>
      <c r="T259" s="460"/>
      <c r="U259" s="460"/>
      <c r="V259" s="460"/>
      <c r="W259" s="460"/>
      <c r="X259" s="460"/>
      <c r="Y259" s="460"/>
      <c r="Z259" s="460"/>
      <c r="AA259" s="460"/>
      <c r="AB259" s="460"/>
      <c r="AC259" s="460"/>
      <c r="AD259" s="460"/>
      <c r="AE259" s="460"/>
      <c r="AF259" s="460"/>
      <c r="AG259" s="460"/>
      <c r="AH259" s="460"/>
      <c r="AI259" s="460"/>
      <c r="AJ259" s="460"/>
      <c r="AK259" s="460"/>
      <c r="AL259" s="460"/>
      <c r="AM259" s="460"/>
      <c r="AN259" s="460"/>
      <c r="AO259" s="460"/>
      <c r="AP259" s="460"/>
      <c r="AQ259" s="460"/>
      <c r="AR259" s="460"/>
      <c r="AS259" s="460"/>
    </row>
    <row r="260" spans="1:45" ht="112.5" customHeight="1">
      <c r="A260" s="247" t="s">
        <v>756</v>
      </c>
      <c r="B260" s="20" t="s">
        <v>92</v>
      </c>
      <c r="C260" s="172"/>
      <c r="D260" s="22"/>
      <c r="E260" s="21"/>
      <c r="F260" s="21">
        <v>1</v>
      </c>
      <c r="G260" s="21"/>
      <c r="H260" s="24"/>
      <c r="I260" s="37" t="s">
        <v>1438</v>
      </c>
      <c r="J260" s="21" t="s">
        <v>355</v>
      </c>
      <c r="K260" s="402" t="s">
        <v>806</v>
      </c>
      <c r="L260" s="36">
        <v>4806.6400000000003</v>
      </c>
      <c r="M260" s="26">
        <f t="shared" si="77"/>
        <v>4806.6400000000003</v>
      </c>
      <c r="N260" s="347">
        <v>0</v>
      </c>
      <c r="O260" s="28"/>
      <c r="P260" s="29"/>
      <c r="Q260" s="21"/>
      <c r="R260" s="39"/>
      <c r="S260" s="39"/>
      <c r="T260" s="39"/>
      <c r="U260" s="39"/>
      <c r="V260" s="39"/>
      <c r="W260" s="39"/>
      <c r="X260" s="39"/>
      <c r="Y260" s="39"/>
      <c r="Z260" s="39"/>
      <c r="AA260" s="39"/>
      <c r="AB260" s="39"/>
      <c r="AC260" s="39"/>
      <c r="AD260" s="39"/>
      <c r="AE260" s="39"/>
      <c r="AF260" s="39"/>
      <c r="AG260" s="39"/>
      <c r="AH260" s="39"/>
      <c r="AI260" s="39"/>
      <c r="AJ260" s="39"/>
      <c r="AK260" s="39"/>
      <c r="AL260" s="39"/>
      <c r="AM260" s="39"/>
      <c r="AN260" s="39"/>
      <c r="AO260" s="39"/>
      <c r="AP260" s="39"/>
      <c r="AQ260" s="39"/>
      <c r="AR260" s="39"/>
      <c r="AS260" s="39"/>
    </row>
    <row r="261" spans="1:45" ht="112.5" customHeight="1">
      <c r="A261" s="195" t="s">
        <v>337</v>
      </c>
      <c r="B261" s="20" t="s">
        <v>20</v>
      </c>
      <c r="C261" s="485" t="s">
        <v>234</v>
      </c>
      <c r="D261" s="22" t="s">
        <v>1439</v>
      </c>
      <c r="E261" s="23"/>
      <c r="F261" s="21">
        <v>1</v>
      </c>
      <c r="G261" s="21"/>
      <c r="H261" s="24">
        <v>29190</v>
      </c>
      <c r="I261" s="21" t="s">
        <v>1440</v>
      </c>
      <c r="J261" s="21" t="s">
        <v>512</v>
      </c>
      <c r="K261" s="344">
        <v>44856</v>
      </c>
      <c r="L261" s="36">
        <v>8995.6</v>
      </c>
      <c r="M261" s="26">
        <f t="shared" si="77"/>
        <v>8995.6</v>
      </c>
      <c r="N261" s="161">
        <v>0.4</v>
      </c>
      <c r="O261" s="28">
        <f t="shared" ref="O261:O268" si="78">M261-(M261*N261)</f>
        <v>5397.3600000000006</v>
      </c>
      <c r="P261" s="29">
        <f t="shared" ref="P261:P268" si="79">O261/F261</f>
        <v>5397.3600000000006</v>
      </c>
      <c r="Q261" s="21"/>
      <c r="R261" s="39"/>
      <c r="S261" s="39"/>
      <c r="T261" s="39"/>
      <c r="U261" s="39"/>
      <c r="V261" s="39"/>
      <c r="W261" s="39"/>
      <c r="X261" s="39"/>
      <c r="Y261" s="39"/>
      <c r="Z261" s="39"/>
      <c r="AA261" s="39"/>
      <c r="AB261" s="39"/>
      <c r="AC261" s="39"/>
      <c r="AD261" s="39"/>
      <c r="AE261" s="39"/>
      <c r="AF261" s="39"/>
      <c r="AG261" s="39"/>
      <c r="AH261" s="39"/>
      <c r="AI261" s="39"/>
      <c r="AJ261" s="39"/>
      <c r="AK261" s="39"/>
      <c r="AL261" s="39"/>
      <c r="AM261" s="39"/>
      <c r="AN261" s="39"/>
      <c r="AO261" s="39"/>
      <c r="AP261" s="39"/>
      <c r="AQ261" s="39"/>
      <c r="AR261" s="39"/>
      <c r="AS261" s="39"/>
    </row>
    <row r="262" spans="1:45" ht="112.5" customHeight="1">
      <c r="A262" s="486" t="s">
        <v>509</v>
      </c>
      <c r="B262" s="20" t="s">
        <v>77</v>
      </c>
      <c r="C262" s="205" t="s">
        <v>234</v>
      </c>
      <c r="D262" s="206" t="s">
        <v>113</v>
      </c>
      <c r="E262" s="487"/>
      <c r="F262" s="206">
        <v>1</v>
      </c>
      <c r="G262" s="206"/>
      <c r="H262" s="208">
        <v>29514</v>
      </c>
      <c r="I262" s="205" t="s">
        <v>1441</v>
      </c>
      <c r="J262" s="206" t="s">
        <v>355</v>
      </c>
      <c r="K262" s="337">
        <v>45130</v>
      </c>
      <c r="L262" s="211">
        <v>6585</v>
      </c>
      <c r="M262" s="99">
        <f t="shared" si="77"/>
        <v>6585</v>
      </c>
      <c r="N262" s="342">
        <v>0</v>
      </c>
      <c r="O262" s="99">
        <f t="shared" si="78"/>
        <v>6585</v>
      </c>
      <c r="P262" s="99">
        <f t="shared" si="79"/>
        <v>6585</v>
      </c>
      <c r="Q262" s="206"/>
      <c r="R262" s="488"/>
      <c r="S262" s="488"/>
      <c r="T262" s="488"/>
      <c r="U262" s="488"/>
      <c r="V262" s="488"/>
      <c r="W262" s="488"/>
      <c r="X262" s="488"/>
      <c r="Y262" s="488"/>
      <c r="Z262" s="488"/>
      <c r="AA262" s="488"/>
      <c r="AB262" s="488"/>
      <c r="AC262" s="488"/>
      <c r="AD262" s="488"/>
      <c r="AE262" s="488"/>
      <c r="AF262" s="488"/>
      <c r="AG262" s="488"/>
      <c r="AH262" s="488"/>
      <c r="AI262" s="488"/>
      <c r="AJ262" s="488"/>
      <c r="AK262" s="488"/>
      <c r="AL262" s="488"/>
      <c r="AM262" s="488"/>
      <c r="AN262" s="488"/>
      <c r="AO262" s="488"/>
      <c r="AP262" s="488"/>
      <c r="AQ262" s="488"/>
      <c r="AR262" s="488"/>
      <c r="AS262" s="488"/>
    </row>
    <row r="263" spans="1:45" ht="112.5" customHeight="1">
      <c r="A263" s="247" t="s">
        <v>756</v>
      </c>
      <c r="B263" s="20" t="s">
        <v>77</v>
      </c>
      <c r="C263" s="172" t="s">
        <v>234</v>
      </c>
      <c r="D263" s="22" t="s">
        <v>1442</v>
      </c>
      <c r="E263" s="21"/>
      <c r="F263" s="21">
        <v>2</v>
      </c>
      <c r="G263" s="21"/>
      <c r="H263" s="24">
        <v>29192</v>
      </c>
      <c r="I263" s="21" t="s">
        <v>1443</v>
      </c>
      <c r="J263" s="21" t="s">
        <v>355</v>
      </c>
      <c r="K263" s="344">
        <v>44856</v>
      </c>
      <c r="L263" s="36">
        <v>5776</v>
      </c>
      <c r="M263" s="26">
        <f t="shared" si="77"/>
        <v>11552</v>
      </c>
      <c r="N263" s="116">
        <v>0</v>
      </c>
      <c r="O263" s="28">
        <f t="shared" si="78"/>
        <v>11552</v>
      </c>
      <c r="P263" s="29">
        <f t="shared" si="79"/>
        <v>5776</v>
      </c>
      <c r="Q263" s="21" t="s">
        <v>1444</v>
      </c>
      <c r="R263" s="39"/>
      <c r="S263" s="39"/>
      <c r="T263" s="39"/>
      <c r="U263" s="39"/>
      <c r="V263" s="39"/>
      <c r="W263" s="39"/>
      <c r="X263" s="39"/>
      <c r="Y263" s="39"/>
      <c r="Z263" s="39"/>
      <c r="AA263" s="39"/>
      <c r="AB263" s="39"/>
      <c r="AC263" s="39"/>
      <c r="AD263" s="39"/>
      <c r="AE263" s="39"/>
      <c r="AF263" s="39"/>
      <c r="AG263" s="39"/>
      <c r="AH263" s="39"/>
      <c r="AI263" s="39"/>
      <c r="AJ263" s="39"/>
      <c r="AK263" s="39"/>
      <c r="AL263" s="39"/>
      <c r="AM263" s="39"/>
      <c r="AN263" s="39"/>
      <c r="AO263" s="39"/>
      <c r="AP263" s="39"/>
      <c r="AQ263" s="39"/>
      <c r="AR263" s="39"/>
      <c r="AS263" s="39"/>
    </row>
    <row r="264" spans="1:45" ht="112.5" customHeight="1">
      <c r="A264" s="82" t="s">
        <v>54</v>
      </c>
      <c r="B264" s="20" t="s">
        <v>36</v>
      </c>
      <c r="C264" s="21" t="s">
        <v>55</v>
      </c>
      <c r="D264" s="34" t="s">
        <v>988</v>
      </c>
      <c r="E264" s="23"/>
      <c r="F264" s="21">
        <v>1</v>
      </c>
      <c r="G264" s="23"/>
      <c r="H264" s="21">
        <v>28529</v>
      </c>
      <c r="I264" s="21" t="s">
        <v>1445</v>
      </c>
      <c r="J264" s="21" t="s">
        <v>57</v>
      </c>
      <c r="K264" s="349">
        <v>44794</v>
      </c>
      <c r="L264" s="26">
        <v>10980</v>
      </c>
      <c r="M264" s="26">
        <f t="shared" si="77"/>
        <v>10980</v>
      </c>
      <c r="N264" s="27">
        <v>0.5</v>
      </c>
      <c r="O264" s="28">
        <f t="shared" si="78"/>
        <v>5490</v>
      </c>
      <c r="P264" s="29">
        <f t="shared" si="79"/>
        <v>5490</v>
      </c>
      <c r="Q264" s="22"/>
      <c r="R264" s="334"/>
      <c r="S264" s="334"/>
      <c r="T264" s="334"/>
      <c r="U264" s="334"/>
      <c r="V264" s="334"/>
      <c r="W264" s="334"/>
      <c r="X264" s="334"/>
      <c r="Y264" s="334"/>
      <c r="Z264" s="334"/>
      <c r="AA264" s="334"/>
      <c r="AB264" s="334"/>
      <c r="AC264" s="334"/>
      <c r="AD264" s="334"/>
      <c r="AE264" s="334"/>
      <c r="AF264" s="334"/>
      <c r="AG264" s="334"/>
      <c r="AH264" s="334"/>
      <c r="AI264" s="334"/>
      <c r="AJ264" s="334"/>
      <c r="AK264" s="334"/>
      <c r="AL264" s="334"/>
      <c r="AM264" s="334"/>
      <c r="AN264" s="334"/>
      <c r="AO264" s="334"/>
      <c r="AP264" s="334"/>
      <c r="AQ264" s="334"/>
      <c r="AR264" s="334"/>
      <c r="AS264" s="334"/>
    </row>
    <row r="265" spans="1:45" ht="112.5" customHeight="1">
      <c r="A265" s="204" t="s">
        <v>638</v>
      </c>
      <c r="B265" s="20" t="s">
        <v>77</v>
      </c>
      <c r="C265" s="113" t="s">
        <v>241</v>
      </c>
      <c r="D265" s="113" t="s">
        <v>1446</v>
      </c>
      <c r="E265" s="23"/>
      <c r="F265" s="113">
        <v>1</v>
      </c>
      <c r="G265" s="113"/>
      <c r="H265" s="114">
        <v>28866</v>
      </c>
      <c r="I265" s="113" t="s">
        <v>1447</v>
      </c>
      <c r="J265" s="113" t="s">
        <v>1448</v>
      </c>
      <c r="K265" s="354">
        <v>44979</v>
      </c>
      <c r="L265" s="158">
        <v>12662.7</v>
      </c>
      <c r="M265" s="26">
        <f t="shared" si="77"/>
        <v>12662.7</v>
      </c>
      <c r="N265" s="161">
        <v>0</v>
      </c>
      <c r="O265" s="28">
        <f t="shared" si="78"/>
        <v>12662.7</v>
      </c>
      <c r="P265" s="29">
        <f t="shared" si="79"/>
        <v>12662.7</v>
      </c>
      <c r="Q265" s="113"/>
      <c r="R265" s="356"/>
      <c r="S265" s="356"/>
      <c r="T265" s="356"/>
      <c r="U265" s="356"/>
      <c r="V265" s="356"/>
      <c r="W265" s="356"/>
      <c r="X265" s="356"/>
      <c r="Y265" s="356"/>
      <c r="Z265" s="356"/>
      <c r="AA265" s="356"/>
      <c r="AB265" s="356"/>
      <c r="AC265" s="356"/>
      <c r="AD265" s="356"/>
      <c r="AE265" s="356"/>
      <c r="AF265" s="356"/>
      <c r="AG265" s="356"/>
      <c r="AH265" s="356"/>
      <c r="AI265" s="356"/>
      <c r="AJ265" s="356"/>
      <c r="AK265" s="356"/>
      <c r="AL265" s="356"/>
      <c r="AM265" s="356"/>
      <c r="AN265" s="356"/>
      <c r="AO265" s="356"/>
      <c r="AP265" s="356"/>
      <c r="AQ265" s="356"/>
      <c r="AR265" s="356"/>
      <c r="AS265" s="356"/>
    </row>
    <row r="266" spans="1:45" ht="112.5" customHeight="1">
      <c r="A266" s="204" t="s">
        <v>372</v>
      </c>
      <c r="B266" s="205" t="s">
        <v>45</v>
      </c>
      <c r="C266" s="205" t="s">
        <v>52</v>
      </c>
      <c r="D266" s="340"/>
      <c r="E266" s="23"/>
      <c r="F266" s="205">
        <v>1</v>
      </c>
      <c r="G266" s="206"/>
      <c r="H266" s="208">
        <v>29056</v>
      </c>
      <c r="I266" s="221" t="s">
        <v>1449</v>
      </c>
      <c r="J266" s="205" t="s">
        <v>32</v>
      </c>
      <c r="K266" s="346">
        <v>45231</v>
      </c>
      <c r="L266" s="382">
        <v>11356</v>
      </c>
      <c r="M266" s="158">
        <f t="shared" si="77"/>
        <v>11356</v>
      </c>
      <c r="N266" s="347">
        <v>0</v>
      </c>
      <c r="O266" s="211">
        <f t="shared" si="78"/>
        <v>11356</v>
      </c>
      <c r="P266" s="211">
        <f t="shared" si="79"/>
        <v>11356</v>
      </c>
      <c r="Q266" s="340"/>
      <c r="R266" s="343"/>
      <c r="S266" s="343"/>
      <c r="T266" s="343"/>
      <c r="U266" s="343"/>
      <c r="V266" s="343"/>
      <c r="W266" s="343"/>
      <c r="X266" s="343"/>
      <c r="Y266" s="343"/>
      <c r="Z266" s="343"/>
      <c r="AA266" s="343"/>
      <c r="AB266" s="343"/>
      <c r="AC266" s="343"/>
      <c r="AD266" s="343"/>
      <c r="AE266" s="343"/>
      <c r="AF266" s="343"/>
      <c r="AG266" s="343"/>
      <c r="AH266" s="343"/>
      <c r="AI266" s="343"/>
      <c r="AJ266" s="343"/>
      <c r="AK266" s="343"/>
      <c r="AL266" s="343"/>
      <c r="AM266" s="343"/>
      <c r="AN266" s="343"/>
      <c r="AO266" s="343"/>
      <c r="AP266" s="343"/>
      <c r="AQ266" s="343"/>
      <c r="AR266" s="343"/>
      <c r="AS266" s="343"/>
    </row>
    <row r="267" spans="1:45" ht="112.5" customHeight="1">
      <c r="A267" s="204" t="s">
        <v>372</v>
      </c>
      <c r="B267" s="83" t="s">
        <v>1450</v>
      </c>
      <c r="C267" s="84"/>
      <c r="D267" s="85"/>
      <c r="E267" s="151"/>
      <c r="F267" s="84">
        <v>4</v>
      </c>
      <c r="G267" s="84"/>
      <c r="H267" s="87">
        <v>40352</v>
      </c>
      <c r="I267" s="225" t="s">
        <v>1451</v>
      </c>
      <c r="J267" s="84" t="s">
        <v>481</v>
      </c>
      <c r="K267" s="349">
        <v>45436</v>
      </c>
      <c r="L267" s="96">
        <v>8944.52</v>
      </c>
      <c r="M267" s="96">
        <f t="shared" si="77"/>
        <v>35778.080000000002</v>
      </c>
      <c r="N267" s="347">
        <v>0</v>
      </c>
      <c r="O267" s="99">
        <f t="shared" si="78"/>
        <v>35778.080000000002</v>
      </c>
      <c r="P267" s="100">
        <f t="shared" si="79"/>
        <v>8944.52</v>
      </c>
      <c r="Q267" s="489"/>
      <c r="R267" s="331"/>
      <c r="S267" s="331"/>
      <c r="T267" s="331"/>
      <c r="U267" s="331"/>
      <c r="V267" s="331"/>
      <c r="W267" s="331"/>
      <c r="X267" s="331"/>
      <c r="Y267" s="331"/>
      <c r="Z267" s="331"/>
      <c r="AA267" s="331"/>
      <c r="AB267" s="331"/>
      <c r="AC267" s="331"/>
      <c r="AD267" s="331"/>
      <c r="AE267" s="331"/>
      <c r="AF267" s="331"/>
      <c r="AG267" s="331"/>
      <c r="AH267" s="331"/>
      <c r="AI267" s="331"/>
      <c r="AJ267" s="331"/>
      <c r="AK267" s="331"/>
      <c r="AL267" s="331"/>
      <c r="AM267" s="331"/>
      <c r="AN267" s="331"/>
      <c r="AO267" s="331"/>
      <c r="AP267" s="331"/>
      <c r="AQ267" s="331"/>
      <c r="AR267" s="331"/>
      <c r="AS267" s="331"/>
    </row>
    <row r="268" spans="1:45" ht="112.5" customHeight="1">
      <c r="A268" s="82" t="s">
        <v>54</v>
      </c>
      <c r="B268" s="20" t="s">
        <v>20</v>
      </c>
      <c r="C268" s="21" t="s">
        <v>21</v>
      </c>
      <c r="D268" s="34" t="s">
        <v>1452</v>
      </c>
      <c r="E268" s="21"/>
      <c r="F268" s="21">
        <v>1</v>
      </c>
      <c r="G268" s="21"/>
      <c r="H268" s="24">
        <v>29348</v>
      </c>
      <c r="I268" s="35" t="s">
        <v>1453</v>
      </c>
      <c r="J268" s="21" t="s">
        <v>32</v>
      </c>
      <c r="K268" s="349">
        <v>44980</v>
      </c>
      <c r="L268" s="36">
        <v>33086.04</v>
      </c>
      <c r="M268" s="26">
        <f t="shared" si="77"/>
        <v>33086.04</v>
      </c>
      <c r="N268" s="27">
        <v>0</v>
      </c>
      <c r="O268" s="28">
        <f t="shared" si="78"/>
        <v>33086.04</v>
      </c>
      <c r="P268" s="29">
        <f t="shared" si="79"/>
        <v>33086.04</v>
      </c>
      <c r="Q268" s="21"/>
      <c r="R268" s="39"/>
      <c r="S268" s="39"/>
      <c r="T268" s="39"/>
      <c r="U268" s="39"/>
      <c r="V268" s="39"/>
      <c r="W268" s="39"/>
      <c r="X268" s="39"/>
      <c r="Y268" s="39"/>
      <c r="Z268" s="39"/>
      <c r="AA268" s="39"/>
      <c r="AB268" s="39"/>
      <c r="AC268" s="39"/>
      <c r="AD268" s="39"/>
      <c r="AE268" s="39"/>
      <c r="AF268" s="39"/>
      <c r="AG268" s="39"/>
      <c r="AH268" s="39"/>
      <c r="AI268" s="39"/>
      <c r="AJ268" s="39"/>
      <c r="AK268" s="39"/>
      <c r="AL268" s="39"/>
      <c r="AM268" s="39"/>
      <c r="AN268" s="39"/>
      <c r="AO268" s="39"/>
      <c r="AP268" s="39"/>
      <c r="AQ268" s="39"/>
      <c r="AR268" s="39"/>
      <c r="AS268" s="39"/>
    </row>
    <row r="270" spans="1:45" ht="112.5" customHeight="1">
      <c r="A270" s="112" t="s">
        <v>112</v>
      </c>
      <c r="B270" s="20" t="s">
        <v>77</v>
      </c>
      <c r="C270" s="113" t="s">
        <v>21</v>
      </c>
      <c r="D270" s="113" t="s">
        <v>113</v>
      </c>
      <c r="E270" s="23"/>
      <c r="F270" s="113">
        <v>1</v>
      </c>
      <c r="G270" s="113"/>
      <c r="H270" s="114">
        <v>29463</v>
      </c>
      <c r="I270" s="113" t="s">
        <v>1454</v>
      </c>
      <c r="J270" s="113" t="s">
        <v>114</v>
      </c>
      <c r="K270" s="277" t="s">
        <v>116</v>
      </c>
      <c r="L270" s="158">
        <v>26514.62</v>
      </c>
      <c r="M270" s="26">
        <f t="shared" ref="M270:M275" si="80">L270*F270</f>
        <v>26514.62</v>
      </c>
      <c r="N270" s="490">
        <v>0</v>
      </c>
      <c r="O270" s="28">
        <f t="shared" ref="O270:O299" si="81">M270-(M270*N270)</f>
        <v>26514.62</v>
      </c>
      <c r="P270" s="29">
        <f t="shared" ref="P270:P275" si="82">O270/F270</f>
        <v>26514.62</v>
      </c>
      <c r="Q270" s="120"/>
      <c r="R270" s="488"/>
      <c r="S270" s="488"/>
      <c r="T270" s="488"/>
      <c r="U270" s="488"/>
      <c r="V270" s="488"/>
      <c r="W270" s="488"/>
      <c r="X270" s="488"/>
      <c r="Y270" s="488"/>
      <c r="Z270" s="488"/>
      <c r="AA270" s="488"/>
      <c r="AB270" s="488"/>
      <c r="AC270" s="488"/>
      <c r="AD270" s="488"/>
      <c r="AE270" s="488"/>
      <c r="AF270" s="488"/>
      <c r="AG270" s="488"/>
      <c r="AH270" s="488"/>
      <c r="AI270" s="488"/>
      <c r="AJ270" s="488"/>
      <c r="AK270" s="488"/>
      <c r="AL270" s="488"/>
      <c r="AM270" s="488"/>
      <c r="AN270" s="488"/>
      <c r="AO270" s="488"/>
      <c r="AP270" s="488"/>
      <c r="AQ270" s="488"/>
      <c r="AR270" s="488"/>
      <c r="AS270" s="488"/>
    </row>
    <row r="271" spans="1:45" ht="112.5" customHeight="1">
      <c r="A271" s="176" t="s">
        <v>203</v>
      </c>
      <c r="B271" s="20" t="s">
        <v>20</v>
      </c>
      <c r="C271" s="21"/>
      <c r="D271" s="22"/>
      <c r="E271" s="480"/>
      <c r="F271" s="21">
        <v>6</v>
      </c>
      <c r="G271" s="21"/>
      <c r="H271" s="24"/>
      <c r="I271" s="37" t="s">
        <v>1455</v>
      </c>
      <c r="J271" s="21" t="s">
        <v>727</v>
      </c>
      <c r="K271" s="335" t="s">
        <v>26</v>
      </c>
      <c r="L271" s="36">
        <v>7774.75</v>
      </c>
      <c r="M271" s="26">
        <f t="shared" si="80"/>
        <v>46648.5</v>
      </c>
      <c r="N271" s="449">
        <v>0</v>
      </c>
      <c r="O271" s="28">
        <f t="shared" si="81"/>
        <v>46648.5</v>
      </c>
      <c r="P271" s="29">
        <f t="shared" si="82"/>
        <v>7774.75</v>
      </c>
      <c r="Q271" s="172"/>
      <c r="R271" s="328"/>
      <c r="S271" s="328"/>
      <c r="T271" s="328"/>
      <c r="U271" s="328"/>
      <c r="V271" s="328"/>
      <c r="W271" s="328"/>
      <c r="X271" s="328"/>
      <c r="Y271" s="328"/>
      <c r="Z271" s="328"/>
      <c r="AA271" s="328"/>
      <c r="AB271" s="328"/>
      <c r="AC271" s="328"/>
      <c r="AD271" s="328"/>
      <c r="AE271" s="328"/>
      <c r="AF271" s="328"/>
      <c r="AG271" s="328"/>
      <c r="AH271" s="328"/>
      <c r="AI271" s="328"/>
      <c r="AJ271" s="328"/>
      <c r="AK271" s="328"/>
      <c r="AL271" s="328"/>
      <c r="AM271" s="328"/>
      <c r="AN271" s="328"/>
      <c r="AO271" s="328"/>
      <c r="AP271" s="328"/>
      <c r="AQ271" s="328"/>
      <c r="AR271" s="328"/>
      <c r="AS271" s="328"/>
    </row>
    <row r="272" spans="1:45" ht="112.5" customHeight="1">
      <c r="A272" s="247" t="s">
        <v>756</v>
      </c>
      <c r="B272" s="20" t="s">
        <v>36</v>
      </c>
      <c r="C272" s="172"/>
      <c r="D272" s="22"/>
      <c r="E272" s="21"/>
      <c r="F272" s="21">
        <v>1</v>
      </c>
      <c r="G272" s="21"/>
      <c r="H272" s="24"/>
      <c r="I272" s="37" t="s">
        <v>1456</v>
      </c>
      <c r="J272" s="21" t="s">
        <v>791</v>
      </c>
      <c r="K272" s="344"/>
      <c r="L272" s="36">
        <v>29480.66</v>
      </c>
      <c r="M272" s="26">
        <f t="shared" si="80"/>
        <v>29480.66</v>
      </c>
      <c r="N272" s="116">
        <v>0</v>
      </c>
      <c r="O272" s="28">
        <f t="shared" si="81"/>
        <v>29480.66</v>
      </c>
      <c r="P272" s="29">
        <f t="shared" si="82"/>
        <v>29480.66</v>
      </c>
      <c r="Q272" s="21"/>
      <c r="R272" s="39"/>
      <c r="S272" s="39"/>
      <c r="T272" s="39"/>
      <c r="U272" s="39"/>
      <c r="V272" s="39"/>
      <c r="W272" s="39"/>
      <c r="X272" s="39"/>
      <c r="Y272" s="39"/>
      <c r="Z272" s="39"/>
      <c r="AA272" s="39"/>
      <c r="AB272" s="39"/>
      <c r="AC272" s="39"/>
      <c r="AD272" s="39"/>
      <c r="AE272" s="39"/>
      <c r="AF272" s="39"/>
      <c r="AG272" s="39"/>
      <c r="AH272" s="39"/>
      <c r="AI272" s="39"/>
      <c r="AJ272" s="39"/>
      <c r="AK272" s="39"/>
      <c r="AL272" s="39"/>
      <c r="AM272" s="39"/>
      <c r="AN272" s="39"/>
      <c r="AO272" s="39"/>
      <c r="AP272" s="39"/>
      <c r="AQ272" s="39"/>
      <c r="AR272" s="39"/>
      <c r="AS272" s="39"/>
    </row>
    <row r="273" spans="1:45" ht="112.5" customHeight="1">
      <c r="A273" s="267" t="s">
        <v>599</v>
      </c>
      <c r="B273" s="20" t="s">
        <v>77</v>
      </c>
      <c r="C273" s="21" t="s">
        <v>220</v>
      </c>
      <c r="D273" s="22" t="s">
        <v>600</v>
      </c>
      <c r="E273" s="23"/>
      <c r="F273" s="21">
        <v>1</v>
      </c>
      <c r="G273" s="21"/>
      <c r="H273" s="24">
        <v>29453</v>
      </c>
      <c r="I273" s="21" t="s">
        <v>1457</v>
      </c>
      <c r="J273" s="21" t="s">
        <v>145</v>
      </c>
      <c r="K273" s="491">
        <v>45069</v>
      </c>
      <c r="L273" s="36">
        <v>3476.76</v>
      </c>
      <c r="M273" s="26">
        <f t="shared" si="80"/>
        <v>3476.76</v>
      </c>
      <c r="N273" s="116">
        <v>0</v>
      </c>
      <c r="O273" s="28">
        <f t="shared" si="81"/>
        <v>3476.76</v>
      </c>
      <c r="P273" s="29">
        <f t="shared" si="82"/>
        <v>3476.76</v>
      </c>
      <c r="Q273" s="452"/>
      <c r="R273" s="478"/>
      <c r="S273" s="478"/>
      <c r="T273" s="478"/>
      <c r="U273" s="478"/>
      <c r="V273" s="478"/>
      <c r="W273" s="478"/>
      <c r="X273" s="478"/>
      <c r="Y273" s="478"/>
      <c r="Z273" s="478"/>
      <c r="AA273" s="478"/>
      <c r="AB273" s="478"/>
      <c r="AC273" s="478"/>
      <c r="AD273" s="478"/>
      <c r="AE273" s="478"/>
      <c r="AF273" s="478"/>
      <c r="AG273" s="478"/>
      <c r="AH273" s="478"/>
      <c r="AI273" s="478"/>
      <c r="AJ273" s="478"/>
      <c r="AK273" s="478"/>
      <c r="AL273" s="478"/>
      <c r="AM273" s="478"/>
      <c r="AN273" s="478"/>
      <c r="AO273" s="478"/>
      <c r="AP273" s="478"/>
      <c r="AQ273" s="478"/>
      <c r="AR273" s="478"/>
      <c r="AS273" s="478"/>
    </row>
    <row r="274" spans="1:45" ht="112.5" customHeight="1">
      <c r="A274" s="267" t="s">
        <v>599</v>
      </c>
      <c r="B274" s="20" t="s">
        <v>77</v>
      </c>
      <c r="C274" s="21" t="s">
        <v>220</v>
      </c>
      <c r="D274" s="22" t="s">
        <v>600</v>
      </c>
      <c r="E274" s="23"/>
      <c r="F274" s="21">
        <v>2</v>
      </c>
      <c r="G274" s="21"/>
      <c r="H274" s="24">
        <v>29452</v>
      </c>
      <c r="I274" s="21" t="s">
        <v>1458</v>
      </c>
      <c r="J274" s="21" t="s">
        <v>145</v>
      </c>
      <c r="K274" s="402" t="s">
        <v>116</v>
      </c>
      <c r="L274" s="36">
        <v>3006.53</v>
      </c>
      <c r="M274" s="26">
        <f t="shared" si="80"/>
        <v>6013.06</v>
      </c>
      <c r="N274" s="116">
        <v>0</v>
      </c>
      <c r="O274" s="28">
        <f t="shared" si="81"/>
        <v>6013.06</v>
      </c>
      <c r="P274" s="29">
        <f t="shared" si="82"/>
        <v>3006.53</v>
      </c>
      <c r="Q274" s="21" t="s">
        <v>1459</v>
      </c>
      <c r="R274" s="478"/>
      <c r="S274" s="478"/>
      <c r="T274" s="478"/>
      <c r="U274" s="478"/>
      <c r="V274" s="478"/>
      <c r="W274" s="478"/>
      <c r="X274" s="478"/>
      <c r="Y274" s="478"/>
      <c r="Z274" s="478"/>
      <c r="AA274" s="478"/>
      <c r="AB274" s="478"/>
      <c r="AC274" s="478"/>
      <c r="AD274" s="478"/>
      <c r="AE274" s="478"/>
      <c r="AF274" s="478"/>
      <c r="AG274" s="478"/>
      <c r="AH274" s="478"/>
      <c r="AI274" s="478"/>
      <c r="AJ274" s="478"/>
      <c r="AK274" s="478"/>
      <c r="AL274" s="478"/>
      <c r="AM274" s="478"/>
      <c r="AN274" s="478"/>
      <c r="AO274" s="478"/>
      <c r="AP274" s="478"/>
      <c r="AQ274" s="478"/>
      <c r="AR274" s="478"/>
      <c r="AS274" s="478"/>
    </row>
    <row r="275" spans="1:45" ht="12.75">
      <c r="A275" s="19" t="s">
        <v>19</v>
      </c>
      <c r="B275" s="20" t="s">
        <v>36</v>
      </c>
      <c r="C275" s="21" t="s">
        <v>21</v>
      </c>
      <c r="D275" s="22" t="s">
        <v>984</v>
      </c>
      <c r="E275" s="23"/>
      <c r="F275" s="21">
        <v>1</v>
      </c>
      <c r="G275" s="21"/>
      <c r="H275" s="24" t="s">
        <v>1460</v>
      </c>
      <c r="I275" s="21" t="s">
        <v>1461</v>
      </c>
      <c r="J275" s="21" t="s">
        <v>481</v>
      </c>
      <c r="K275" s="25" t="s">
        <v>987</v>
      </c>
      <c r="L275" s="26">
        <v>38091</v>
      </c>
      <c r="M275" s="26">
        <f t="shared" si="80"/>
        <v>38091</v>
      </c>
      <c r="N275" s="27">
        <v>0.5</v>
      </c>
      <c r="O275" s="28">
        <f t="shared" si="81"/>
        <v>19045.5</v>
      </c>
      <c r="P275" s="29">
        <f t="shared" si="82"/>
        <v>19045.5</v>
      </c>
      <c r="Q275" s="35"/>
    </row>
    <row r="276" spans="1:45" ht="12.75">
      <c r="A276" s="126" t="s">
        <v>127</v>
      </c>
      <c r="B276" s="20" t="s">
        <v>36</v>
      </c>
      <c r="C276" s="21" t="s">
        <v>21</v>
      </c>
      <c r="D276" s="22" t="s">
        <v>1462</v>
      </c>
      <c r="E276" s="21" t="s">
        <v>145</v>
      </c>
      <c r="F276" s="23"/>
      <c r="G276" s="21">
        <v>1</v>
      </c>
      <c r="H276" s="21"/>
      <c r="I276" s="24">
        <v>27944</v>
      </c>
      <c r="J276" s="21" t="s">
        <v>1463</v>
      </c>
      <c r="K276" s="25" t="s">
        <v>161</v>
      </c>
      <c r="L276" s="36">
        <v>28467.52</v>
      </c>
      <c r="M276" s="26">
        <f t="shared" ref="M276:M299" si="83">L276*G276</f>
        <v>28467.52</v>
      </c>
      <c r="N276" s="27">
        <v>0.5</v>
      </c>
      <c r="O276" s="28">
        <f t="shared" si="81"/>
        <v>14233.76</v>
      </c>
      <c r="P276" s="29">
        <f t="shared" ref="P276:P299" si="84">O276/G276</f>
        <v>14233.76</v>
      </c>
      <c r="Q276" s="29"/>
      <c r="R276" s="492">
        <f>COUNT(A276:Q276)</f>
        <v>7</v>
      </c>
    </row>
    <row r="277" spans="1:45" ht="38.25">
      <c r="A277" s="176" t="s">
        <v>203</v>
      </c>
      <c r="B277" s="20" t="s">
        <v>1464</v>
      </c>
      <c r="C277" s="21"/>
      <c r="D277" s="22"/>
      <c r="E277" s="21" t="s">
        <v>317</v>
      </c>
      <c r="F277" s="493" t="s">
        <v>264</v>
      </c>
      <c r="G277" s="21">
        <v>8</v>
      </c>
      <c r="H277" s="21"/>
      <c r="I277" s="24"/>
      <c r="J277" s="37" t="s">
        <v>1465</v>
      </c>
      <c r="K277" s="145"/>
      <c r="L277" s="130">
        <v>3422.65</v>
      </c>
      <c r="M277" s="26">
        <f t="shared" si="83"/>
        <v>27381.200000000001</v>
      </c>
      <c r="N277" s="161">
        <v>0</v>
      </c>
      <c r="O277" s="28">
        <f t="shared" si="81"/>
        <v>27381.200000000001</v>
      </c>
      <c r="P277" s="29">
        <f t="shared" si="84"/>
        <v>3422.65</v>
      </c>
      <c r="Q277" s="172" t="s">
        <v>934</v>
      </c>
    </row>
    <row r="278" spans="1:45" ht="14.25">
      <c r="A278" s="82" t="s">
        <v>54</v>
      </c>
      <c r="B278" s="20" t="s">
        <v>45</v>
      </c>
      <c r="C278" s="21" t="s">
        <v>55</v>
      </c>
      <c r="D278" s="22" t="s">
        <v>1421</v>
      </c>
      <c r="E278" s="22" t="s">
        <v>57</v>
      </c>
      <c r="F278" s="23"/>
      <c r="G278" s="253">
        <v>1</v>
      </c>
      <c r="H278" s="253"/>
      <c r="I278" s="129">
        <v>28673</v>
      </c>
      <c r="J278" s="122" t="s">
        <v>1466</v>
      </c>
      <c r="K278" s="25" t="s">
        <v>59</v>
      </c>
      <c r="L278" s="36">
        <v>13290</v>
      </c>
      <c r="M278" s="26">
        <f t="shared" si="83"/>
        <v>13290</v>
      </c>
      <c r="N278" s="27">
        <v>0.5</v>
      </c>
      <c r="O278" s="28">
        <f t="shared" si="81"/>
        <v>6645</v>
      </c>
      <c r="P278" s="29">
        <f t="shared" si="84"/>
        <v>6645</v>
      </c>
      <c r="Q278" s="21"/>
    </row>
    <row r="279" spans="1:45" ht="14.25">
      <c r="A279" s="306" t="s">
        <v>828</v>
      </c>
      <c r="B279" s="20" t="s">
        <v>36</v>
      </c>
      <c r="C279" s="35" t="s">
        <v>220</v>
      </c>
      <c r="D279" s="22" t="s">
        <v>829</v>
      </c>
      <c r="E279" s="21" t="s">
        <v>222</v>
      </c>
      <c r="F279" s="23"/>
      <c r="G279" s="21">
        <v>3</v>
      </c>
      <c r="H279" s="21"/>
      <c r="I279" s="24">
        <v>29457</v>
      </c>
      <c r="J279" s="21" t="s">
        <v>1467</v>
      </c>
      <c r="K279" s="145" t="s">
        <v>116</v>
      </c>
      <c r="L279" s="130">
        <v>3810.02</v>
      </c>
      <c r="M279" s="26">
        <f t="shared" si="83"/>
        <v>11430.06</v>
      </c>
      <c r="N279" s="161">
        <v>0.5</v>
      </c>
      <c r="O279" s="28">
        <f t="shared" si="81"/>
        <v>5715.03</v>
      </c>
      <c r="P279" s="29">
        <f t="shared" si="84"/>
        <v>1905.01</v>
      </c>
      <c r="Q279" s="21"/>
    </row>
    <row r="280" spans="1:45" ht="12.75">
      <c r="A280" s="82" t="s">
        <v>54</v>
      </c>
      <c r="B280" s="70" t="s">
        <v>36</v>
      </c>
      <c r="C280" s="39"/>
      <c r="D280" s="72"/>
      <c r="E280" s="71" t="s">
        <v>32</v>
      </c>
      <c r="F280" s="73"/>
      <c r="G280" s="71">
        <v>1</v>
      </c>
      <c r="H280" s="71"/>
      <c r="I280" s="74" t="s">
        <v>1468</v>
      </c>
      <c r="J280" s="72" t="s">
        <v>1469</v>
      </c>
      <c r="K280" s="76" t="s">
        <v>1470</v>
      </c>
      <c r="L280" s="77">
        <v>23827.5</v>
      </c>
      <c r="M280" s="77">
        <f t="shared" si="83"/>
        <v>23827.5</v>
      </c>
      <c r="N280" s="78">
        <v>0</v>
      </c>
      <c r="O280" s="79">
        <f t="shared" si="81"/>
        <v>23827.5</v>
      </c>
      <c r="P280" s="80">
        <f t="shared" si="84"/>
        <v>23827.5</v>
      </c>
      <c r="Q280" s="189"/>
    </row>
    <row r="281" spans="1:45" ht="14.25">
      <c r="A281" s="269" t="s">
        <v>638</v>
      </c>
      <c r="B281" s="205" t="s">
        <v>462</v>
      </c>
      <c r="C281" s="205" t="s">
        <v>220</v>
      </c>
      <c r="D281" s="340" t="s">
        <v>113</v>
      </c>
      <c r="E281" s="206" t="s">
        <v>355</v>
      </c>
      <c r="F281" s="268"/>
      <c r="G281" s="205">
        <v>1</v>
      </c>
      <c r="H281" s="206"/>
      <c r="I281" s="208">
        <v>29544</v>
      </c>
      <c r="J281" s="205" t="s">
        <v>1471</v>
      </c>
      <c r="K281" s="145" t="s">
        <v>395</v>
      </c>
      <c r="L281" s="93">
        <v>3788.83</v>
      </c>
      <c r="M281" s="26">
        <f t="shared" si="83"/>
        <v>3788.83</v>
      </c>
      <c r="N281" s="116">
        <v>0</v>
      </c>
      <c r="O281" s="28">
        <f t="shared" si="81"/>
        <v>3788.83</v>
      </c>
      <c r="P281" s="29">
        <f t="shared" si="84"/>
        <v>3788.83</v>
      </c>
      <c r="Q281" s="340"/>
    </row>
    <row r="282" spans="1:45" ht="14.25">
      <c r="A282" s="269" t="s">
        <v>638</v>
      </c>
      <c r="B282" s="205" t="s">
        <v>462</v>
      </c>
      <c r="C282" s="205" t="s">
        <v>220</v>
      </c>
      <c r="D282" s="340" t="s">
        <v>113</v>
      </c>
      <c r="E282" s="206" t="s">
        <v>355</v>
      </c>
      <c r="F282" s="268"/>
      <c r="G282" s="205">
        <v>1</v>
      </c>
      <c r="H282" s="206"/>
      <c r="I282" s="208">
        <v>29543</v>
      </c>
      <c r="J282" s="205" t="s">
        <v>1472</v>
      </c>
      <c r="K282" s="145" t="s">
        <v>395</v>
      </c>
      <c r="L282" s="93">
        <v>3788.83</v>
      </c>
      <c r="M282" s="26">
        <f t="shared" si="83"/>
        <v>3788.83</v>
      </c>
      <c r="N282" s="116">
        <v>0</v>
      </c>
      <c r="O282" s="28">
        <f t="shared" si="81"/>
        <v>3788.83</v>
      </c>
      <c r="P282" s="29">
        <f t="shared" si="84"/>
        <v>3788.83</v>
      </c>
      <c r="Q282" s="340"/>
    </row>
    <row r="283" spans="1:45" ht="102">
      <c r="A283" s="204" t="s">
        <v>372</v>
      </c>
      <c r="B283" s="83" t="s">
        <v>45</v>
      </c>
      <c r="C283" s="84"/>
      <c r="D283" s="85"/>
      <c r="E283" s="84" t="s">
        <v>481</v>
      </c>
      <c r="F283" s="86"/>
      <c r="G283" s="84">
        <v>2</v>
      </c>
      <c r="H283" s="84"/>
      <c r="I283" s="87">
        <v>44066</v>
      </c>
      <c r="J283" s="95" t="s">
        <v>1473</v>
      </c>
      <c r="K283" s="25" t="s">
        <v>174</v>
      </c>
      <c r="L283" s="96">
        <v>9954.6</v>
      </c>
      <c r="M283" s="26">
        <f t="shared" si="83"/>
        <v>19909.2</v>
      </c>
      <c r="N283" s="94">
        <v>0</v>
      </c>
      <c r="O283" s="28">
        <f t="shared" si="81"/>
        <v>19909.2</v>
      </c>
      <c r="P283" s="29">
        <f t="shared" si="84"/>
        <v>9954.6</v>
      </c>
      <c r="Q283" s="489"/>
    </row>
    <row r="284" spans="1:45" ht="12.75">
      <c r="A284" s="247" t="s">
        <v>756</v>
      </c>
      <c r="B284" s="20" t="s">
        <v>36</v>
      </c>
      <c r="C284" s="21" t="s">
        <v>220</v>
      </c>
      <c r="D284" s="128" t="s">
        <v>1474</v>
      </c>
      <c r="E284" s="142" t="s">
        <v>767</v>
      </c>
      <c r="F284" s="23"/>
      <c r="G284" s="21">
        <v>1</v>
      </c>
      <c r="H284" s="21"/>
      <c r="I284" s="24">
        <v>27386</v>
      </c>
      <c r="J284" s="21" t="s">
        <v>1474</v>
      </c>
      <c r="K284" s="145" t="s">
        <v>283</v>
      </c>
      <c r="L284" s="36">
        <v>3480</v>
      </c>
      <c r="M284" s="26">
        <f t="shared" si="83"/>
        <v>3480</v>
      </c>
      <c r="N284" s="161">
        <v>0.7</v>
      </c>
      <c r="O284" s="28">
        <f t="shared" si="81"/>
        <v>1044</v>
      </c>
      <c r="P284" s="29">
        <f t="shared" si="84"/>
        <v>1044</v>
      </c>
      <c r="Q284" s="23"/>
    </row>
    <row r="285" spans="1:45" ht="12.75">
      <c r="A285" s="247" t="s">
        <v>1475</v>
      </c>
      <c r="B285" s="20" t="s">
        <v>36</v>
      </c>
      <c r="C285" s="21" t="s">
        <v>220</v>
      </c>
      <c r="D285" s="22"/>
      <c r="E285" s="21" t="s">
        <v>767</v>
      </c>
      <c r="F285" s="23"/>
      <c r="G285" s="21">
        <v>1</v>
      </c>
      <c r="H285" s="21"/>
      <c r="I285" s="24">
        <v>27387</v>
      </c>
      <c r="J285" s="21" t="s">
        <v>1476</v>
      </c>
      <c r="K285" s="299" t="s">
        <v>283</v>
      </c>
      <c r="L285" s="36">
        <v>2984</v>
      </c>
      <c r="M285" s="26">
        <f t="shared" si="83"/>
        <v>2984</v>
      </c>
      <c r="N285" s="161">
        <v>0.7</v>
      </c>
      <c r="O285" s="28">
        <f t="shared" si="81"/>
        <v>895.20000000000027</v>
      </c>
      <c r="P285" s="29">
        <f t="shared" si="84"/>
        <v>895.20000000000027</v>
      </c>
      <c r="Q285" s="21"/>
    </row>
    <row r="286" spans="1:45" ht="127.5">
      <c r="A286" s="82" t="s">
        <v>71</v>
      </c>
      <c r="B286" s="20" t="s">
        <v>77</v>
      </c>
      <c r="C286" s="84" t="s">
        <v>52</v>
      </c>
      <c r="D286" s="85"/>
      <c r="E286" s="84" t="s">
        <v>32</v>
      </c>
      <c r="F286" s="86"/>
      <c r="G286" s="84">
        <v>1</v>
      </c>
      <c r="H286" s="84"/>
      <c r="I286" s="87" t="s">
        <v>1477</v>
      </c>
      <c r="J286" s="95" t="s">
        <v>1478</v>
      </c>
      <c r="K286" s="25" t="s">
        <v>85</v>
      </c>
      <c r="L286" s="96">
        <v>24681.759999999998</v>
      </c>
      <c r="M286" s="26">
        <f t="shared" si="83"/>
        <v>24681.759999999998</v>
      </c>
      <c r="N286" s="94">
        <v>0</v>
      </c>
      <c r="O286" s="28">
        <f t="shared" si="81"/>
        <v>24681.759999999998</v>
      </c>
      <c r="P286" s="29">
        <f t="shared" si="84"/>
        <v>24681.759999999998</v>
      </c>
      <c r="Q286" s="339"/>
    </row>
    <row r="287" spans="1:45" ht="12.75">
      <c r="A287" s="306" t="s">
        <v>828</v>
      </c>
      <c r="B287" s="20" t="s">
        <v>1479</v>
      </c>
      <c r="C287" s="21" t="s">
        <v>220</v>
      </c>
      <c r="D287" s="22" t="s">
        <v>1396</v>
      </c>
      <c r="E287" s="21" t="s">
        <v>583</v>
      </c>
      <c r="F287" s="23"/>
      <c r="G287" s="21">
        <v>3</v>
      </c>
      <c r="H287" s="21"/>
      <c r="I287" s="24">
        <v>29262</v>
      </c>
      <c r="J287" s="21" t="s">
        <v>999</v>
      </c>
      <c r="K287" s="145" t="s">
        <v>229</v>
      </c>
      <c r="L287" s="36">
        <v>2423.1</v>
      </c>
      <c r="M287" s="26">
        <f t="shared" si="83"/>
        <v>7269.2999999999993</v>
      </c>
      <c r="N287" s="161">
        <v>0.5</v>
      </c>
      <c r="O287" s="28">
        <f t="shared" si="81"/>
        <v>3634.6499999999996</v>
      </c>
      <c r="P287" s="29">
        <f t="shared" si="84"/>
        <v>1211.55</v>
      </c>
      <c r="Q287" s="21"/>
    </row>
    <row r="288" spans="1:45" ht="12.75">
      <c r="A288" s="82" t="s">
        <v>54</v>
      </c>
      <c r="B288" s="20" t="s">
        <v>36</v>
      </c>
      <c r="C288" s="21" t="s">
        <v>55</v>
      </c>
      <c r="D288" s="34" t="s">
        <v>1386</v>
      </c>
      <c r="E288" s="21" t="s">
        <v>481</v>
      </c>
      <c r="F288" s="494"/>
      <c r="G288" s="21">
        <v>1</v>
      </c>
      <c r="H288" s="21"/>
      <c r="I288" s="24">
        <v>28872</v>
      </c>
      <c r="J288" s="35" t="s">
        <v>1480</v>
      </c>
      <c r="K288" s="25" t="s">
        <v>514</v>
      </c>
      <c r="L288" s="36">
        <v>13064.53</v>
      </c>
      <c r="M288" s="26">
        <f t="shared" si="83"/>
        <v>13064.53</v>
      </c>
      <c r="N288" s="27">
        <v>0</v>
      </c>
      <c r="O288" s="28">
        <f t="shared" si="81"/>
        <v>13064.53</v>
      </c>
      <c r="P288" s="29">
        <f t="shared" si="84"/>
        <v>13064.53</v>
      </c>
      <c r="Q288" s="21" t="s">
        <v>1370</v>
      </c>
    </row>
    <row r="289" spans="1:33" ht="38.25">
      <c r="A289" s="306" t="s">
        <v>828</v>
      </c>
      <c r="B289" s="20" t="s">
        <v>20</v>
      </c>
      <c r="C289" s="21"/>
      <c r="D289" s="22"/>
      <c r="E289" s="21" t="s">
        <v>317</v>
      </c>
      <c r="F289" s="23"/>
      <c r="G289" s="21">
        <v>3</v>
      </c>
      <c r="H289" s="21"/>
      <c r="I289" s="24">
        <v>36505522</v>
      </c>
      <c r="J289" s="37" t="s">
        <v>1481</v>
      </c>
      <c r="K289" s="145" t="s">
        <v>864</v>
      </c>
      <c r="L289" s="36">
        <v>2124.63</v>
      </c>
      <c r="M289" s="26">
        <f t="shared" si="83"/>
        <v>6373.89</v>
      </c>
      <c r="N289" s="161">
        <v>0</v>
      </c>
      <c r="O289" s="28">
        <f t="shared" si="81"/>
        <v>6373.89</v>
      </c>
      <c r="P289" s="29">
        <f t="shared" si="84"/>
        <v>2124.63</v>
      </c>
      <c r="Q289" s="335"/>
    </row>
    <row r="290" spans="1:33" ht="178.5">
      <c r="A290" s="495" t="s">
        <v>112</v>
      </c>
      <c r="B290" s="70" t="s">
        <v>45</v>
      </c>
      <c r="C290" s="235" t="s">
        <v>21</v>
      </c>
      <c r="D290" s="242" t="s">
        <v>113</v>
      </c>
      <c r="E290" s="235" t="s">
        <v>355</v>
      </c>
      <c r="F290" s="496"/>
      <c r="G290" s="235">
        <v>1</v>
      </c>
      <c r="H290" s="235"/>
      <c r="I290" s="243">
        <v>29509</v>
      </c>
      <c r="J290" s="497" t="s">
        <v>1482</v>
      </c>
      <c r="K290" s="192" t="s">
        <v>395</v>
      </c>
      <c r="L290" s="90">
        <v>25602.43</v>
      </c>
      <c r="M290" s="26">
        <f t="shared" si="83"/>
        <v>25602.43</v>
      </c>
      <c r="N290" s="27">
        <v>0</v>
      </c>
      <c r="O290" s="28">
        <f t="shared" si="81"/>
        <v>25602.43</v>
      </c>
      <c r="P290" s="29">
        <f t="shared" si="84"/>
        <v>25602.43</v>
      </c>
      <c r="Q290" s="124"/>
    </row>
    <row r="291" spans="1:33" ht="14.25">
      <c r="A291" s="269" t="s">
        <v>645</v>
      </c>
      <c r="B291" s="205" t="s">
        <v>45</v>
      </c>
      <c r="C291" s="205"/>
      <c r="D291" s="340"/>
      <c r="E291" s="205" t="s">
        <v>472</v>
      </c>
      <c r="F291" s="268"/>
      <c r="G291" s="205">
        <v>1</v>
      </c>
      <c r="H291" s="206"/>
      <c r="I291" s="498" t="s">
        <v>1483</v>
      </c>
      <c r="J291" s="205" t="s">
        <v>1484</v>
      </c>
      <c r="K291" s="89" t="s">
        <v>70</v>
      </c>
      <c r="L291" s="211">
        <v>4036.5</v>
      </c>
      <c r="M291" s="26">
        <f t="shared" si="83"/>
        <v>4036.5</v>
      </c>
      <c r="N291" s="116">
        <v>0</v>
      </c>
      <c r="O291" s="28">
        <f t="shared" si="81"/>
        <v>4036.5</v>
      </c>
      <c r="P291" s="29">
        <f t="shared" si="84"/>
        <v>4036.5</v>
      </c>
      <c r="Q291" s="212"/>
    </row>
    <row r="292" spans="1:33" ht="14.25">
      <c r="A292" s="269" t="s">
        <v>645</v>
      </c>
      <c r="B292" s="205" t="s">
        <v>45</v>
      </c>
      <c r="C292" s="205"/>
      <c r="D292" s="340"/>
      <c r="E292" s="205" t="s">
        <v>472</v>
      </c>
      <c r="F292" s="268"/>
      <c r="G292" s="205">
        <v>1</v>
      </c>
      <c r="H292" s="206"/>
      <c r="I292" s="498" t="s">
        <v>1485</v>
      </c>
      <c r="J292" s="205" t="s">
        <v>1486</v>
      </c>
      <c r="K292" s="89" t="s">
        <v>70</v>
      </c>
      <c r="L292" s="211">
        <v>3136.25</v>
      </c>
      <c r="M292" s="26">
        <f t="shared" si="83"/>
        <v>3136.25</v>
      </c>
      <c r="N292" s="116">
        <v>0</v>
      </c>
      <c r="O292" s="28">
        <f t="shared" si="81"/>
        <v>3136.25</v>
      </c>
      <c r="P292" s="29">
        <f t="shared" si="84"/>
        <v>3136.25</v>
      </c>
      <c r="Q292" s="212"/>
    </row>
    <row r="293" spans="1:33" ht="165.75">
      <c r="A293" s="19" t="s">
        <v>19</v>
      </c>
      <c r="B293" s="20" t="s">
        <v>36</v>
      </c>
      <c r="C293" s="39"/>
      <c r="D293" s="22"/>
      <c r="E293" s="21" t="s">
        <v>32</v>
      </c>
      <c r="F293" s="23"/>
      <c r="G293" s="21">
        <v>1</v>
      </c>
      <c r="H293" s="21"/>
      <c r="I293" s="40" t="s">
        <v>1487</v>
      </c>
      <c r="J293" s="37" t="s">
        <v>1488</v>
      </c>
      <c r="K293" s="25" t="s">
        <v>44</v>
      </c>
      <c r="L293" s="26">
        <v>44015.57</v>
      </c>
      <c r="M293" s="26">
        <f t="shared" si="83"/>
        <v>44015.57</v>
      </c>
      <c r="N293" s="27">
        <v>0</v>
      </c>
      <c r="O293" s="28">
        <f t="shared" si="81"/>
        <v>44015.57</v>
      </c>
      <c r="P293" s="29">
        <f t="shared" si="84"/>
        <v>44015.57</v>
      </c>
      <c r="Q293" s="41"/>
    </row>
    <row r="294" spans="1:33" ht="63.75">
      <c r="A294" s="247" t="s">
        <v>756</v>
      </c>
      <c r="B294" s="20" t="s">
        <v>92</v>
      </c>
      <c r="C294" s="172"/>
      <c r="D294" s="22"/>
      <c r="E294" s="21" t="s">
        <v>93</v>
      </c>
      <c r="F294" s="21"/>
      <c r="G294" s="21">
        <v>1</v>
      </c>
      <c r="H294" s="21"/>
      <c r="I294" s="141" t="s">
        <v>1489</v>
      </c>
      <c r="J294" s="37" t="s">
        <v>1490</v>
      </c>
      <c r="K294" s="173" t="s">
        <v>82</v>
      </c>
      <c r="L294" s="130">
        <v>14504</v>
      </c>
      <c r="M294" s="26">
        <f t="shared" si="83"/>
        <v>14504</v>
      </c>
      <c r="N294" s="116">
        <v>0</v>
      </c>
      <c r="O294" s="28">
        <f t="shared" si="81"/>
        <v>14504</v>
      </c>
      <c r="P294" s="29">
        <f t="shared" si="84"/>
        <v>14504</v>
      </c>
      <c r="Q294" s="37"/>
    </row>
    <row r="295" spans="1:33" ht="63.75">
      <c r="A295" s="204" t="s">
        <v>372</v>
      </c>
      <c r="B295" s="83" t="s">
        <v>20</v>
      </c>
      <c r="C295" s="101"/>
      <c r="D295" s="102"/>
      <c r="E295" s="101" t="s">
        <v>32</v>
      </c>
      <c r="F295" s="103"/>
      <c r="G295" s="101">
        <v>2</v>
      </c>
      <c r="H295" s="101"/>
      <c r="I295" s="104">
        <v>40352</v>
      </c>
      <c r="J295" s="66" t="s">
        <v>1491</v>
      </c>
      <c r="K295" s="25" t="s">
        <v>485</v>
      </c>
      <c r="L295" s="232">
        <v>10424.09</v>
      </c>
      <c r="M295" s="50">
        <f t="shared" si="83"/>
        <v>20848.18</v>
      </c>
      <c r="N295" s="233">
        <v>0</v>
      </c>
      <c r="O295" s="28">
        <f t="shared" si="81"/>
        <v>20848.18</v>
      </c>
      <c r="P295" s="29">
        <f t="shared" si="84"/>
        <v>10424.09</v>
      </c>
      <c r="Q295" s="66"/>
    </row>
    <row r="296" spans="1:33" ht="51">
      <c r="A296" s="204" t="s">
        <v>372</v>
      </c>
      <c r="B296" s="83" t="s">
        <v>923</v>
      </c>
      <c r="C296" s="84"/>
      <c r="D296" s="85"/>
      <c r="E296" s="84" t="s">
        <v>32</v>
      </c>
      <c r="F296" s="86"/>
      <c r="G296" s="84">
        <v>2</v>
      </c>
      <c r="H296" s="84"/>
      <c r="I296" s="87">
        <v>39930</v>
      </c>
      <c r="J296" s="95" t="s">
        <v>486</v>
      </c>
      <c r="K296" s="25" t="s">
        <v>485</v>
      </c>
      <c r="L296" s="230">
        <v>9453.34</v>
      </c>
      <c r="M296" s="26">
        <f t="shared" si="83"/>
        <v>18906.68</v>
      </c>
      <c r="N296" s="231">
        <v>0</v>
      </c>
      <c r="O296" s="28">
        <f t="shared" si="81"/>
        <v>18906.68</v>
      </c>
      <c r="P296" s="29">
        <f t="shared" si="84"/>
        <v>9453.34</v>
      </c>
      <c r="Q296" s="95"/>
    </row>
    <row r="297" spans="1:33" ht="12.75">
      <c r="A297" s="19" t="s">
        <v>19</v>
      </c>
      <c r="B297" s="20" t="s">
        <v>20</v>
      </c>
      <c r="C297" s="39" t="s">
        <v>21</v>
      </c>
      <c r="D297" s="22"/>
      <c r="E297" s="21" t="s">
        <v>23</v>
      </c>
      <c r="F297" s="23"/>
      <c r="G297" s="21">
        <v>1</v>
      </c>
      <c r="H297" s="21"/>
      <c r="I297" s="40" t="s">
        <v>1492</v>
      </c>
      <c r="J297" s="21" t="s">
        <v>1493</v>
      </c>
      <c r="K297" s="25" t="s">
        <v>39</v>
      </c>
      <c r="L297" s="26">
        <v>26135</v>
      </c>
      <c r="M297" s="26">
        <f t="shared" si="83"/>
        <v>26135</v>
      </c>
      <c r="N297" s="27">
        <v>0</v>
      </c>
      <c r="O297" s="28">
        <f t="shared" si="81"/>
        <v>26135</v>
      </c>
      <c r="P297" s="29">
        <f t="shared" si="84"/>
        <v>26135</v>
      </c>
      <c r="Q297" s="41"/>
    </row>
    <row r="298" spans="1:33" ht="153">
      <c r="A298" s="247" t="s">
        <v>756</v>
      </c>
      <c r="B298" s="20" t="s">
        <v>45</v>
      </c>
      <c r="C298" s="172"/>
      <c r="D298" s="22"/>
      <c r="E298" s="21" t="s">
        <v>355</v>
      </c>
      <c r="F298" s="21"/>
      <c r="G298" s="21">
        <v>1</v>
      </c>
      <c r="H298" s="21"/>
      <c r="I298" s="24" t="s">
        <v>1494</v>
      </c>
      <c r="J298" s="37" t="s">
        <v>1495</v>
      </c>
      <c r="K298" s="173" t="s">
        <v>806</v>
      </c>
      <c r="L298" s="130">
        <v>5216.2299999999996</v>
      </c>
      <c r="M298" s="26">
        <f t="shared" si="83"/>
        <v>5216.2299999999996</v>
      </c>
      <c r="N298" s="116">
        <v>0</v>
      </c>
      <c r="O298" s="28">
        <f t="shared" si="81"/>
        <v>5216.2299999999996</v>
      </c>
      <c r="P298" s="29">
        <f t="shared" si="84"/>
        <v>5216.2299999999996</v>
      </c>
      <c r="Q298" s="37"/>
    </row>
    <row r="299" spans="1:33" ht="102">
      <c r="A299" s="247" t="s">
        <v>756</v>
      </c>
      <c r="B299" s="20" t="s">
        <v>36</v>
      </c>
      <c r="C299" s="172"/>
      <c r="D299" s="22"/>
      <c r="E299" s="21" t="s">
        <v>1496</v>
      </c>
      <c r="F299" s="21"/>
      <c r="G299" s="21">
        <v>1</v>
      </c>
      <c r="H299" s="21"/>
      <c r="I299" s="24" t="s">
        <v>1497</v>
      </c>
      <c r="J299" s="37" t="s">
        <v>1498</v>
      </c>
      <c r="K299" s="173" t="s">
        <v>849</v>
      </c>
      <c r="L299" s="305">
        <v>5289.43</v>
      </c>
      <c r="M299" s="26">
        <f t="shared" si="83"/>
        <v>5289.43</v>
      </c>
      <c r="N299" s="116">
        <v>0</v>
      </c>
      <c r="O299" s="28">
        <f t="shared" si="81"/>
        <v>5289.43</v>
      </c>
      <c r="P299" s="29">
        <f t="shared" si="84"/>
        <v>5289.43</v>
      </c>
      <c r="Q299" s="37"/>
    </row>
    <row r="300" spans="1:33" ht="25.5">
      <c r="A300" s="112" t="s">
        <v>167</v>
      </c>
      <c r="B300" s="132" t="s">
        <v>27</v>
      </c>
      <c r="C300" s="113" t="s">
        <v>55</v>
      </c>
      <c r="D300" s="113" t="s">
        <v>1499</v>
      </c>
      <c r="E300" s="113" t="s">
        <v>286</v>
      </c>
      <c r="F300" s="23"/>
      <c r="G300" s="113">
        <v>2</v>
      </c>
      <c r="H300" s="114">
        <v>29325</v>
      </c>
      <c r="I300" s="113" t="s">
        <v>1500</v>
      </c>
      <c r="J300" s="115" t="s">
        <v>1501</v>
      </c>
      <c r="K300" s="90">
        <v>7367.7</v>
      </c>
      <c r="L300" s="26">
        <f t="shared" ref="L300:L301" si="85">K300*G300</f>
        <v>14735.4</v>
      </c>
      <c r="M300" s="116">
        <v>0.5</v>
      </c>
      <c r="N300" s="28">
        <f t="shared" ref="N300:N305" si="86">L300-(L300*M300)</f>
        <v>7367.7</v>
      </c>
      <c r="O300" s="29">
        <f t="shared" ref="O300:O301" si="87">N300/G300</f>
        <v>3683.85</v>
      </c>
      <c r="P300" s="499" t="s">
        <v>875</v>
      </c>
      <c r="Q300" s="223"/>
      <c r="R300" s="223"/>
      <c r="S300" s="223"/>
      <c r="T300" s="223"/>
      <c r="U300" s="223"/>
      <c r="V300" s="223"/>
      <c r="W300" s="223"/>
      <c r="X300" s="223"/>
      <c r="Y300" s="223"/>
      <c r="Z300" s="223"/>
      <c r="AA300" s="223"/>
      <c r="AB300" s="223"/>
      <c r="AC300" s="223"/>
      <c r="AD300" s="223"/>
      <c r="AE300" s="223"/>
      <c r="AF300" s="223"/>
      <c r="AG300" s="223"/>
    </row>
    <row r="301" spans="1:33" ht="112.5" customHeight="1">
      <c r="A301" s="204" t="s">
        <v>377</v>
      </c>
      <c r="B301" s="20" t="s">
        <v>77</v>
      </c>
      <c r="C301" s="205"/>
      <c r="D301" s="206"/>
      <c r="E301" s="205" t="s">
        <v>99</v>
      </c>
      <c r="F301" s="207"/>
      <c r="G301" s="205">
        <v>1</v>
      </c>
      <c r="H301" s="208" t="s">
        <v>1502</v>
      </c>
      <c r="I301" s="209" t="s">
        <v>1503</v>
      </c>
      <c r="J301" s="210" t="s">
        <v>179</v>
      </c>
      <c r="K301" s="211">
        <v>21567.7</v>
      </c>
      <c r="L301" s="26">
        <f t="shared" si="85"/>
        <v>21567.7</v>
      </c>
      <c r="M301" s="94">
        <v>0</v>
      </c>
      <c r="N301" s="28">
        <f t="shared" si="86"/>
        <v>21567.7</v>
      </c>
      <c r="O301" s="29">
        <f t="shared" si="87"/>
        <v>21567.7</v>
      </c>
      <c r="P301" s="212"/>
      <c r="Q301" s="125"/>
      <c r="R301" s="125"/>
      <c r="S301" s="125"/>
      <c r="T301" s="125"/>
      <c r="U301" s="125"/>
      <c r="V301" s="125"/>
      <c r="W301" s="125"/>
      <c r="X301" s="125"/>
      <c r="Y301" s="125"/>
      <c r="Z301" s="125"/>
      <c r="AA301" s="125"/>
      <c r="AB301" s="125"/>
      <c r="AC301" s="125"/>
      <c r="AD301" s="125"/>
      <c r="AE301" s="125"/>
      <c r="AF301" s="125"/>
      <c r="AG301" s="125"/>
    </row>
    <row r="302" spans="1:33" ht="114.75">
      <c r="A302" s="111" t="s">
        <v>98</v>
      </c>
      <c r="B302" s="56"/>
      <c r="C302" s="57"/>
      <c r="D302" s="58" t="s">
        <v>1504</v>
      </c>
      <c r="E302" s="59" t="s">
        <v>189</v>
      </c>
      <c r="F302" s="60"/>
      <c r="G302" s="61">
        <v>1</v>
      </c>
      <c r="H302" s="62"/>
      <c r="I302" s="59" t="s">
        <v>1505</v>
      </c>
      <c r="J302" s="110"/>
      <c r="K302" s="90">
        <v>55365.599999999999</v>
      </c>
      <c r="L302" s="26">
        <f>G302*K302</f>
        <v>55365.599999999999</v>
      </c>
      <c r="M302" s="27">
        <v>0.5</v>
      </c>
      <c r="N302" s="28">
        <f t="shared" si="86"/>
        <v>27682.799999999999</v>
      </c>
      <c r="O302" s="29">
        <f>K302-(K302*M302)</f>
        <v>27682.799999999999</v>
      </c>
      <c r="P302" s="37"/>
      <c r="Q302" s="38"/>
      <c r="R302" s="38"/>
      <c r="S302" s="38"/>
      <c r="T302" s="38"/>
      <c r="U302" s="38"/>
      <c r="V302" s="38"/>
      <c r="W302" s="38"/>
      <c r="X302" s="38"/>
      <c r="Y302" s="38"/>
      <c r="Z302" s="38"/>
      <c r="AA302" s="38"/>
      <c r="AB302" s="38"/>
      <c r="AC302" s="38"/>
      <c r="AD302" s="38"/>
      <c r="AE302" s="38"/>
      <c r="AF302" s="38"/>
      <c r="AG302" s="38"/>
    </row>
    <row r="303" spans="1:33" ht="114.75">
      <c r="A303" s="19" t="s">
        <v>1506</v>
      </c>
      <c r="B303" s="20" t="s">
        <v>1507</v>
      </c>
      <c r="C303" s="39"/>
      <c r="D303" s="22"/>
      <c r="E303" s="21" t="s">
        <v>32</v>
      </c>
      <c r="F303" s="23"/>
      <c r="G303" s="21">
        <v>1</v>
      </c>
      <c r="H303" s="40" t="s">
        <v>1487</v>
      </c>
      <c r="I303" s="37" t="s">
        <v>1508</v>
      </c>
      <c r="J303" s="25" t="s">
        <v>44</v>
      </c>
      <c r="K303" s="26">
        <v>44015.57</v>
      </c>
      <c r="L303" s="26">
        <f t="shared" ref="L303:L305" si="88">K303*G303</f>
        <v>44015.57</v>
      </c>
      <c r="M303" s="27">
        <v>0</v>
      </c>
      <c r="N303" s="28">
        <f t="shared" si="86"/>
        <v>44015.57</v>
      </c>
      <c r="O303" s="29">
        <f t="shared" ref="O303:O305" si="89">N303/G303</f>
        <v>44015.57</v>
      </c>
      <c r="P303" s="41"/>
      <c r="Q303" s="42"/>
      <c r="R303" s="42"/>
      <c r="S303" s="42"/>
      <c r="T303" s="42"/>
      <c r="U303" s="42"/>
      <c r="V303" s="42"/>
      <c r="W303" s="42"/>
      <c r="X303" s="42"/>
      <c r="Y303" s="42"/>
      <c r="Z303" s="42"/>
      <c r="AA303" s="42"/>
      <c r="AB303" s="42"/>
      <c r="AC303" s="42"/>
      <c r="AD303" s="42"/>
      <c r="AE303" s="42"/>
      <c r="AF303" s="42"/>
      <c r="AG303" s="42"/>
    </row>
    <row r="304" spans="1:33" ht="12.75">
      <c r="A304" s="204" t="s">
        <v>1509</v>
      </c>
      <c r="B304" s="20" t="s">
        <v>77</v>
      </c>
      <c r="C304" s="205"/>
      <c r="D304" s="206"/>
      <c r="E304" s="205" t="s">
        <v>99</v>
      </c>
      <c r="F304" s="207"/>
      <c r="G304" s="205">
        <v>1</v>
      </c>
      <c r="H304" s="208" t="s">
        <v>1510</v>
      </c>
      <c r="I304" s="209" t="s">
        <v>1511</v>
      </c>
      <c r="J304" s="210" t="s">
        <v>179</v>
      </c>
      <c r="K304" s="211">
        <v>27011.599999999999</v>
      </c>
      <c r="L304" s="26">
        <f t="shared" si="88"/>
        <v>27011.599999999999</v>
      </c>
      <c r="M304" s="94">
        <v>0</v>
      </c>
      <c r="N304" s="28">
        <f t="shared" si="86"/>
        <v>27011.599999999999</v>
      </c>
      <c r="O304" s="29">
        <f t="shared" si="89"/>
        <v>27011.599999999999</v>
      </c>
      <c r="P304" s="212"/>
      <c r="Q304" s="125"/>
      <c r="R304" s="125"/>
      <c r="S304" s="125"/>
      <c r="T304" s="125"/>
      <c r="U304" s="125"/>
      <c r="V304" s="125"/>
      <c r="W304" s="125"/>
      <c r="X304" s="125"/>
      <c r="Y304" s="125"/>
      <c r="Z304" s="125"/>
      <c r="AA304" s="125"/>
      <c r="AB304" s="125"/>
      <c r="AC304" s="125"/>
      <c r="AD304" s="125"/>
      <c r="AE304" s="125"/>
      <c r="AF304" s="125"/>
      <c r="AG304" s="125"/>
    </row>
    <row r="305" spans="1:33" ht="12.75">
      <c r="A305" s="204" t="s">
        <v>386</v>
      </c>
      <c r="B305" s="20" t="s">
        <v>77</v>
      </c>
      <c r="C305" s="205"/>
      <c r="D305" s="206"/>
      <c r="E305" s="205" t="s">
        <v>99</v>
      </c>
      <c r="F305" s="207"/>
      <c r="G305" s="205">
        <v>1</v>
      </c>
      <c r="H305" s="208" t="s">
        <v>1512</v>
      </c>
      <c r="I305" s="209" t="s">
        <v>1513</v>
      </c>
      <c r="J305" s="210" t="s">
        <v>179</v>
      </c>
      <c r="K305" s="211">
        <v>9176</v>
      </c>
      <c r="L305" s="26">
        <f t="shared" si="88"/>
        <v>9176</v>
      </c>
      <c r="M305" s="94">
        <v>0</v>
      </c>
      <c r="N305" s="28">
        <f t="shared" si="86"/>
        <v>9176</v>
      </c>
      <c r="O305" s="29">
        <f t="shared" si="89"/>
        <v>9176</v>
      </c>
      <c r="P305" s="212"/>
      <c r="Q305" s="125"/>
      <c r="R305" s="125"/>
      <c r="S305" s="125"/>
      <c r="T305" s="125"/>
      <c r="U305" s="125"/>
      <c r="V305" s="125"/>
      <c r="W305" s="125"/>
      <c r="X305" s="125"/>
      <c r="Y305" s="125"/>
      <c r="Z305" s="125"/>
      <c r="AA305" s="125"/>
      <c r="AB305" s="125"/>
      <c r="AC305" s="125"/>
      <c r="AD305" s="125"/>
      <c r="AE305" s="125"/>
      <c r="AF305" s="125"/>
      <c r="AG305" s="125"/>
    </row>
  </sheetData>
  <mergeCells count="1">
    <mergeCell ref="B1:P1"/>
  </mergeCells>
  <dataValidations count="1">
    <dataValidation type="list" allowBlank="1" showInputMessage="1" showErrorMessage="1" prompt="Status" sqref="X26:AS29 Y30:AS32 Y34:AS35 P36:AS42 Q43:AS45 P46:AS46 P47:P50 P51:AS51 P52:P54 P56:P63 P65:P67 P69:P70 P73:P75 P76:AS77 P78:AI78 P79:P81 P82:AS82 P84:P90 P91:AS91 P92:P96 P97:AS114 P115:P156 P157:AS158 P159 P160:Y160 P161 P162:AS162 P163:Y164 P165:AS167 P168:Y168 P169:AS176" xr:uid="{00000000-0002-0000-01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  <pageSetUpPr fitToPage="1"/>
  </sheetPr>
  <dimension ref="A1:AT30"/>
  <sheetViews>
    <sheetView workbookViewId="0"/>
  </sheetViews>
  <sheetFormatPr defaultColWidth="12.5703125" defaultRowHeight="15.75" customHeight="1"/>
  <cols>
    <col min="4" max="4" width="12.5703125" hidden="1"/>
    <col min="5" max="5" width="19.42578125" customWidth="1"/>
    <col min="6" max="6" width="8" customWidth="1"/>
    <col min="7" max="7" width="9.85546875" customWidth="1"/>
    <col min="8" max="8" width="20.28515625" customWidth="1"/>
    <col min="16" max="16" width="31.42578125" customWidth="1"/>
  </cols>
  <sheetData>
    <row r="1" spans="1:46" ht="112.5" customHeight="1">
      <c r="A1" s="195" t="s">
        <v>337</v>
      </c>
      <c r="B1" s="20" t="s">
        <v>1062</v>
      </c>
      <c r="C1" s="35" t="s">
        <v>241</v>
      </c>
      <c r="D1" s="22" t="s">
        <v>339</v>
      </c>
      <c r="E1" s="23"/>
      <c r="F1" s="21">
        <v>1</v>
      </c>
      <c r="G1" s="21"/>
      <c r="H1" s="24">
        <v>28726</v>
      </c>
      <c r="I1" s="21" t="s">
        <v>1514</v>
      </c>
      <c r="J1" s="21" t="s">
        <v>145</v>
      </c>
      <c r="K1" s="337">
        <v>45191</v>
      </c>
      <c r="L1" s="36">
        <v>13304.75</v>
      </c>
      <c r="M1" s="26">
        <f>L1*F1</f>
        <v>13304.75</v>
      </c>
      <c r="N1" s="161">
        <v>0.35</v>
      </c>
      <c r="O1" s="28">
        <f>M1-(M1*N1)</f>
        <v>8648.0875000000015</v>
      </c>
      <c r="P1" s="29">
        <f>O1/F1</f>
        <v>8648.0875000000015</v>
      </c>
      <c r="Q1" s="21" t="s">
        <v>138</v>
      </c>
      <c r="R1" s="39"/>
      <c r="S1" s="39"/>
      <c r="T1" s="39"/>
      <c r="U1" s="39"/>
      <c r="V1" s="39"/>
      <c r="W1" s="39"/>
      <c r="X1" s="39"/>
      <c r="Y1" s="39"/>
      <c r="Z1" s="353"/>
      <c r="AA1" s="353"/>
      <c r="AB1" s="353"/>
      <c r="AC1" s="353"/>
      <c r="AD1" s="353"/>
      <c r="AE1" s="353"/>
      <c r="AF1" s="353"/>
      <c r="AG1" s="353"/>
      <c r="AH1" s="353"/>
      <c r="AI1" s="353"/>
      <c r="AJ1" s="353"/>
      <c r="AK1" s="353"/>
      <c r="AL1" s="353"/>
      <c r="AM1" s="353"/>
      <c r="AN1" s="353"/>
      <c r="AO1" s="353"/>
      <c r="AP1" s="353"/>
      <c r="AQ1" s="353"/>
      <c r="AR1" s="353"/>
      <c r="AS1" s="353"/>
      <c r="AT1" s="353"/>
    </row>
    <row r="2" spans="1:46" ht="112.5" customHeight="1">
      <c r="A2" s="112" t="s">
        <v>112</v>
      </c>
      <c r="B2" s="20"/>
      <c r="C2" s="113" t="s">
        <v>55</v>
      </c>
      <c r="D2" s="113" t="s">
        <v>113</v>
      </c>
      <c r="E2" s="23"/>
      <c r="F2" s="113">
        <v>1</v>
      </c>
      <c r="G2" s="114">
        <v>29462</v>
      </c>
      <c r="H2" s="113" t="s">
        <v>115</v>
      </c>
      <c r="I2" s="113" t="s">
        <v>114</v>
      </c>
      <c r="J2" s="500" t="s">
        <v>116</v>
      </c>
      <c r="K2" s="158">
        <v>31288.27</v>
      </c>
      <c r="L2" s="26">
        <f>K2*F2</f>
        <v>31288.27</v>
      </c>
      <c r="M2" s="501">
        <v>0.2</v>
      </c>
      <c r="N2" s="29">
        <f t="shared" ref="N2:N13" si="0">L2-(L2*M2)</f>
        <v>25030.616000000002</v>
      </c>
      <c r="O2" s="29">
        <f>N2/F2</f>
        <v>25030.616000000002</v>
      </c>
      <c r="P2" s="113" t="s">
        <v>1515</v>
      </c>
      <c r="Q2" s="353"/>
      <c r="R2" s="353"/>
      <c r="S2" s="353"/>
      <c r="T2" s="353"/>
      <c r="U2" s="353"/>
      <c r="V2" s="353"/>
      <c r="W2" s="353"/>
      <c r="X2" s="353"/>
      <c r="Y2" s="353"/>
      <c r="Z2" s="353"/>
      <c r="AA2" s="353"/>
      <c r="AB2" s="353"/>
      <c r="AC2" s="353"/>
      <c r="AD2" s="353"/>
      <c r="AE2" s="353"/>
      <c r="AF2" s="353"/>
      <c r="AG2" s="353"/>
      <c r="AH2" s="353"/>
      <c r="AI2" s="353"/>
      <c r="AJ2" s="353"/>
      <c r="AK2" s="353"/>
      <c r="AL2" s="353"/>
      <c r="AM2" s="353"/>
      <c r="AN2" s="353"/>
      <c r="AO2" s="353"/>
      <c r="AP2" s="353"/>
      <c r="AQ2" s="353"/>
      <c r="AR2" s="353"/>
      <c r="AS2" s="353"/>
      <c r="AT2" s="353"/>
    </row>
    <row r="3" spans="1:46" ht="107.25" customHeight="1">
      <c r="A3" s="126" t="s">
        <v>127</v>
      </c>
      <c r="B3" s="20" t="s">
        <v>1516</v>
      </c>
      <c r="C3" s="21" t="s">
        <v>21</v>
      </c>
      <c r="D3" s="22" t="s">
        <v>139</v>
      </c>
      <c r="E3" s="23"/>
      <c r="F3" s="128">
        <v>1</v>
      </c>
      <c r="G3" s="129">
        <v>27237</v>
      </c>
      <c r="H3" s="22" t="s">
        <v>1517</v>
      </c>
      <c r="I3" s="22" t="s">
        <v>140</v>
      </c>
      <c r="J3" s="349">
        <v>44823</v>
      </c>
      <c r="K3" s="36">
        <v>23324</v>
      </c>
      <c r="L3" s="29">
        <f>F3*K3</f>
        <v>23324</v>
      </c>
      <c r="M3" s="370">
        <v>0</v>
      </c>
      <c r="N3" s="29">
        <f t="shared" si="0"/>
        <v>23324</v>
      </c>
      <c r="O3" s="29">
        <f>K3-(K3*M3)</f>
        <v>23324</v>
      </c>
      <c r="P3" s="22" t="s">
        <v>1518</v>
      </c>
    </row>
    <row r="4" spans="1:46" ht="112.5" customHeight="1">
      <c r="A4" s="269" t="s">
        <v>996</v>
      </c>
      <c r="B4" s="20" t="s">
        <v>959</v>
      </c>
      <c r="C4" s="148" t="s">
        <v>338</v>
      </c>
      <c r="D4" s="149" t="s">
        <v>1283</v>
      </c>
      <c r="E4" s="151"/>
      <c r="F4" s="150">
        <v>2</v>
      </c>
      <c r="G4" s="152">
        <v>29135</v>
      </c>
      <c r="H4" s="450" t="s">
        <v>1284</v>
      </c>
      <c r="I4" s="150" t="s">
        <v>245</v>
      </c>
      <c r="J4" s="380">
        <v>45221</v>
      </c>
      <c r="K4" s="155">
        <v>18051</v>
      </c>
      <c r="L4" s="26">
        <f t="shared" ref="L4:L5" si="1">K4*F4</f>
        <v>36102</v>
      </c>
      <c r="M4" s="502">
        <v>0.2</v>
      </c>
      <c r="N4" s="29">
        <f t="shared" si="0"/>
        <v>28881.599999999999</v>
      </c>
      <c r="O4" s="29">
        <f>N4/F4</f>
        <v>14440.8</v>
      </c>
      <c r="P4" s="148" t="s">
        <v>1519</v>
      </c>
      <c r="Q4" s="353"/>
      <c r="R4" s="353"/>
      <c r="S4" s="353"/>
      <c r="T4" s="353"/>
      <c r="U4" s="353"/>
      <c r="V4" s="353"/>
      <c r="W4" s="353"/>
      <c r="X4" s="353"/>
      <c r="Y4" s="353"/>
      <c r="Z4" s="353"/>
      <c r="AA4" s="353"/>
      <c r="AB4" s="353"/>
      <c r="AC4" s="353"/>
      <c r="AD4" s="353"/>
      <c r="AE4" s="353"/>
      <c r="AF4" s="353"/>
      <c r="AG4" s="353"/>
      <c r="AH4" s="353"/>
      <c r="AI4" s="353"/>
      <c r="AJ4" s="353"/>
      <c r="AK4" s="353"/>
      <c r="AL4" s="353"/>
      <c r="AM4" s="353"/>
      <c r="AN4" s="353"/>
      <c r="AO4" s="353"/>
      <c r="AP4" s="353"/>
      <c r="AQ4" s="353"/>
      <c r="AR4" s="353"/>
      <c r="AS4" s="353"/>
      <c r="AT4" s="353"/>
    </row>
    <row r="5" spans="1:46" ht="107.25" customHeight="1">
      <c r="A5" s="137" t="s">
        <v>203</v>
      </c>
      <c r="B5" s="20" t="s">
        <v>36</v>
      </c>
      <c r="C5" s="21" t="s">
        <v>220</v>
      </c>
      <c r="D5" s="21" t="s">
        <v>278</v>
      </c>
      <c r="E5" s="23"/>
      <c r="F5" s="503">
        <v>8</v>
      </c>
      <c r="G5" s="504">
        <v>18075</v>
      </c>
      <c r="H5" s="37" t="s">
        <v>279</v>
      </c>
      <c r="I5" s="37" t="s">
        <v>231</v>
      </c>
      <c r="J5" s="375">
        <v>44794</v>
      </c>
      <c r="K5" s="36">
        <v>3505</v>
      </c>
      <c r="L5" s="366">
        <f t="shared" si="1"/>
        <v>28040</v>
      </c>
      <c r="M5" s="371">
        <v>0.3</v>
      </c>
      <c r="N5" s="366">
        <f t="shared" si="0"/>
        <v>19628</v>
      </c>
      <c r="O5" s="366">
        <f t="shared" ref="O5:O6" si="2">K5-(K5*M5)</f>
        <v>2453.5</v>
      </c>
      <c r="P5" s="21" t="s">
        <v>1520</v>
      </c>
    </row>
    <row r="6" spans="1:46" ht="107.25" customHeight="1">
      <c r="A6" s="137" t="s">
        <v>203</v>
      </c>
      <c r="B6" s="505" t="s">
        <v>36</v>
      </c>
      <c r="C6" s="142" t="s">
        <v>220</v>
      </c>
      <c r="D6" s="34" t="s">
        <v>280</v>
      </c>
      <c r="E6" s="143"/>
      <c r="F6" s="142">
        <v>8</v>
      </c>
      <c r="G6" s="390">
        <v>24628</v>
      </c>
      <c r="H6" s="142" t="s">
        <v>282</v>
      </c>
      <c r="I6" s="142" t="s">
        <v>281</v>
      </c>
      <c r="J6" s="349">
        <v>44914</v>
      </c>
      <c r="K6" s="146">
        <v>4707.07</v>
      </c>
      <c r="L6" s="506">
        <f t="shared" ref="L6:L7" si="3">F6*K6</f>
        <v>37656.559999999998</v>
      </c>
      <c r="M6" s="507">
        <v>0.5</v>
      </c>
      <c r="N6" s="506">
        <f t="shared" si="0"/>
        <v>18828.28</v>
      </c>
      <c r="O6" s="506">
        <f t="shared" si="2"/>
        <v>2353.5349999999999</v>
      </c>
      <c r="P6" s="142" t="s">
        <v>1521</v>
      </c>
    </row>
    <row r="7" spans="1:46" ht="107.25" customHeight="1">
      <c r="A7" s="137" t="s">
        <v>203</v>
      </c>
      <c r="B7" s="20" t="s">
        <v>36</v>
      </c>
      <c r="C7" s="148" t="s">
        <v>220</v>
      </c>
      <c r="D7" s="149" t="s">
        <v>289</v>
      </c>
      <c r="E7" s="151"/>
      <c r="F7" s="150">
        <v>2</v>
      </c>
      <c r="G7" s="152"/>
      <c r="H7" s="150" t="s">
        <v>1522</v>
      </c>
      <c r="I7" s="150" t="s">
        <v>290</v>
      </c>
      <c r="J7" s="380">
        <v>44856</v>
      </c>
      <c r="K7" s="155">
        <v>4923</v>
      </c>
      <c r="L7" s="378">
        <f t="shared" si="3"/>
        <v>9846</v>
      </c>
      <c r="M7" s="508">
        <v>0</v>
      </c>
      <c r="N7" s="376">
        <f t="shared" si="0"/>
        <v>9846</v>
      </c>
      <c r="O7" s="376">
        <f>K5-(K5*M5)</f>
        <v>2453.5</v>
      </c>
      <c r="P7" s="150" t="s">
        <v>1523</v>
      </c>
    </row>
    <row r="8" spans="1:46" ht="107.25" customHeight="1">
      <c r="A8" s="269" t="s">
        <v>638</v>
      </c>
      <c r="B8" s="20" t="s">
        <v>45</v>
      </c>
      <c r="C8" s="21" t="s">
        <v>687</v>
      </c>
      <c r="D8" s="128" t="s">
        <v>708</v>
      </c>
      <c r="E8" s="23"/>
      <c r="F8" s="21">
        <v>1</v>
      </c>
      <c r="G8" s="24">
        <v>21769</v>
      </c>
      <c r="H8" s="21" t="s">
        <v>708</v>
      </c>
      <c r="I8" s="21" t="s">
        <v>348</v>
      </c>
      <c r="J8" s="337">
        <v>44789</v>
      </c>
      <c r="K8" s="36">
        <v>5710</v>
      </c>
      <c r="L8" s="366">
        <f t="shared" ref="L8:L13" si="4">K8*F8</f>
        <v>5710</v>
      </c>
      <c r="M8" s="371">
        <v>0.7</v>
      </c>
      <c r="N8" s="366">
        <f t="shared" si="0"/>
        <v>1713.0000000000005</v>
      </c>
      <c r="O8" s="366">
        <f t="shared" ref="O8:O13" si="5">K8-(K8*M8)</f>
        <v>1713.0000000000005</v>
      </c>
      <c r="P8" s="21" t="s">
        <v>710</v>
      </c>
    </row>
    <row r="9" spans="1:46" ht="107.25" customHeight="1">
      <c r="A9" s="269" t="s">
        <v>638</v>
      </c>
      <c r="B9" s="393" t="s">
        <v>36</v>
      </c>
      <c r="C9" s="394" t="s">
        <v>711</v>
      </c>
      <c r="D9" s="509" t="s">
        <v>712</v>
      </c>
      <c r="E9" s="395"/>
      <c r="F9" s="394">
        <v>1</v>
      </c>
      <c r="G9" s="396">
        <v>26090</v>
      </c>
      <c r="H9" s="394" t="s">
        <v>714</v>
      </c>
      <c r="I9" s="394" t="s">
        <v>713</v>
      </c>
      <c r="J9" s="427">
        <v>44883</v>
      </c>
      <c r="K9" s="398"/>
      <c r="L9" s="398">
        <f t="shared" si="4"/>
        <v>0</v>
      </c>
      <c r="M9" s="510">
        <v>0.5</v>
      </c>
      <c r="N9" s="398">
        <f t="shared" si="0"/>
        <v>0</v>
      </c>
      <c r="O9" s="398">
        <f t="shared" si="5"/>
        <v>0</v>
      </c>
      <c r="P9" s="394" t="s">
        <v>1524</v>
      </c>
    </row>
    <row r="10" spans="1:46" ht="107.25" customHeight="1">
      <c r="A10" s="269" t="s">
        <v>638</v>
      </c>
      <c r="B10" s="393" t="s">
        <v>36</v>
      </c>
      <c r="C10" s="394" t="s">
        <v>711</v>
      </c>
      <c r="D10" s="509" t="s">
        <v>712</v>
      </c>
      <c r="E10" s="395"/>
      <c r="F10" s="394">
        <v>1</v>
      </c>
      <c r="G10" s="396">
        <v>26091</v>
      </c>
      <c r="H10" s="394" t="s">
        <v>716</v>
      </c>
      <c r="I10" s="394" t="s">
        <v>713</v>
      </c>
      <c r="J10" s="427">
        <v>44883</v>
      </c>
      <c r="K10" s="398"/>
      <c r="L10" s="398">
        <f t="shared" si="4"/>
        <v>0</v>
      </c>
      <c r="M10" s="510">
        <v>0.5</v>
      </c>
      <c r="N10" s="398">
        <f t="shared" si="0"/>
        <v>0</v>
      </c>
      <c r="O10" s="398">
        <f t="shared" si="5"/>
        <v>0</v>
      </c>
      <c r="P10" s="394" t="s">
        <v>1525</v>
      </c>
    </row>
    <row r="11" spans="1:46" ht="107.25" customHeight="1">
      <c r="A11" s="269" t="s">
        <v>996</v>
      </c>
      <c r="B11" s="20" t="s">
        <v>36</v>
      </c>
      <c r="C11" s="21" t="s">
        <v>234</v>
      </c>
      <c r="D11" s="22" t="s">
        <v>444</v>
      </c>
      <c r="E11" s="23"/>
      <c r="F11" s="21">
        <v>2</v>
      </c>
      <c r="G11" s="24">
        <v>27857</v>
      </c>
      <c r="H11" s="21" t="s">
        <v>446</v>
      </c>
      <c r="I11" s="21" t="s">
        <v>445</v>
      </c>
      <c r="J11" s="337">
        <v>44854</v>
      </c>
      <c r="K11" s="36">
        <v>4659</v>
      </c>
      <c r="L11" s="366">
        <f t="shared" si="4"/>
        <v>9318</v>
      </c>
      <c r="M11" s="371">
        <v>0.4</v>
      </c>
      <c r="N11" s="366">
        <f t="shared" si="0"/>
        <v>5590.7999999999993</v>
      </c>
      <c r="O11" s="366">
        <f t="shared" si="5"/>
        <v>2795.3999999999996</v>
      </c>
      <c r="P11" s="21" t="s">
        <v>1526</v>
      </c>
    </row>
    <row r="12" spans="1:46" ht="107.25" customHeight="1">
      <c r="A12" s="269" t="s">
        <v>996</v>
      </c>
      <c r="B12" s="20" t="s">
        <v>36</v>
      </c>
      <c r="C12" s="21" t="s">
        <v>234</v>
      </c>
      <c r="D12" s="22" t="s">
        <v>1418</v>
      </c>
      <c r="E12" s="23"/>
      <c r="F12" s="21">
        <v>1</v>
      </c>
      <c r="G12" s="24" t="s">
        <v>1527</v>
      </c>
      <c r="H12" s="21" t="s">
        <v>1528</v>
      </c>
      <c r="I12" s="21" t="s">
        <v>1529</v>
      </c>
      <c r="J12" s="337">
        <v>44916</v>
      </c>
      <c r="K12" s="36">
        <v>6256</v>
      </c>
      <c r="L12" s="366">
        <f t="shared" si="4"/>
        <v>6256</v>
      </c>
      <c r="M12" s="371">
        <v>0</v>
      </c>
      <c r="N12" s="366">
        <f t="shared" si="0"/>
        <v>6256</v>
      </c>
      <c r="O12" s="366">
        <f t="shared" si="5"/>
        <v>6256</v>
      </c>
      <c r="P12" s="21" t="s">
        <v>1530</v>
      </c>
    </row>
    <row r="13" spans="1:46" ht="107.25" customHeight="1">
      <c r="A13" s="249" t="s">
        <v>527</v>
      </c>
      <c r="B13" s="20" t="s">
        <v>1516</v>
      </c>
      <c r="C13" s="35" t="s">
        <v>234</v>
      </c>
      <c r="D13" s="22" t="s">
        <v>528</v>
      </c>
      <c r="E13" s="21"/>
      <c r="F13" s="21">
        <v>1</v>
      </c>
      <c r="G13" s="24">
        <v>27367</v>
      </c>
      <c r="H13" s="21" t="s">
        <v>532</v>
      </c>
      <c r="I13" s="21" t="s">
        <v>531</v>
      </c>
      <c r="J13" s="337">
        <v>44914</v>
      </c>
      <c r="K13" s="36">
        <v>11560</v>
      </c>
      <c r="L13" s="366">
        <f t="shared" si="4"/>
        <v>11560</v>
      </c>
      <c r="M13" s="371">
        <v>0.6</v>
      </c>
      <c r="N13" s="366">
        <f t="shared" si="0"/>
        <v>4624</v>
      </c>
      <c r="O13" s="366">
        <f t="shared" si="5"/>
        <v>4624</v>
      </c>
      <c r="P13" s="21" t="s">
        <v>1531</v>
      </c>
    </row>
    <row r="14" spans="1:46" ht="112.5" customHeight="1">
      <c r="A14" s="112" t="s">
        <v>121</v>
      </c>
      <c r="B14" s="20" t="s">
        <v>45</v>
      </c>
      <c r="C14" s="113" t="s">
        <v>55</v>
      </c>
      <c r="D14" s="113" t="s">
        <v>123</v>
      </c>
      <c r="E14" s="23"/>
      <c r="F14" s="113">
        <v>1</v>
      </c>
      <c r="G14" s="113"/>
      <c r="H14" s="114">
        <v>29549</v>
      </c>
      <c r="I14" s="113" t="s">
        <v>124</v>
      </c>
      <c r="J14" s="113" t="s">
        <v>117</v>
      </c>
      <c r="K14" s="511">
        <v>45017</v>
      </c>
      <c r="L14" s="158">
        <v>18646.62</v>
      </c>
      <c r="M14" s="26">
        <f t="shared" ref="M14:M17" si="6">L14*F14</f>
        <v>18646.62</v>
      </c>
      <c r="N14" s="27">
        <v>0</v>
      </c>
      <c r="O14" s="28">
        <f t="shared" ref="O14:O17" si="7">M14-(M14*N14)</f>
        <v>18646.62</v>
      </c>
      <c r="P14" s="29">
        <f t="shared" ref="P14:P17" si="8">O14/F14</f>
        <v>18646.62</v>
      </c>
      <c r="Q14" s="113" t="s">
        <v>1459</v>
      </c>
      <c r="R14" s="488"/>
      <c r="S14" s="488"/>
      <c r="T14" s="488"/>
      <c r="U14" s="488"/>
      <c r="V14" s="488"/>
      <c r="W14" s="488"/>
      <c r="X14" s="488"/>
      <c r="Y14" s="488"/>
      <c r="Z14" s="488"/>
      <c r="AA14" s="488"/>
      <c r="AB14" s="488"/>
      <c r="AC14" s="488"/>
      <c r="AD14" s="488"/>
      <c r="AE14" s="488"/>
      <c r="AF14" s="488"/>
      <c r="AG14" s="488"/>
      <c r="AH14" s="488"/>
      <c r="AI14" s="488"/>
      <c r="AJ14" s="488"/>
      <c r="AK14" s="488"/>
      <c r="AL14" s="488"/>
      <c r="AM14" s="488"/>
      <c r="AN14" s="488"/>
      <c r="AO14" s="488"/>
      <c r="AP14" s="488"/>
      <c r="AQ14" s="488"/>
      <c r="AR14" s="488"/>
      <c r="AS14" s="488"/>
    </row>
    <row r="15" spans="1:46" ht="112.5" customHeight="1">
      <c r="A15" s="126" t="s">
        <v>127</v>
      </c>
      <c r="B15" s="20" t="s">
        <v>36</v>
      </c>
      <c r="C15" s="21" t="s">
        <v>55</v>
      </c>
      <c r="D15" s="22" t="s">
        <v>154</v>
      </c>
      <c r="E15" s="23"/>
      <c r="F15" s="21">
        <v>1</v>
      </c>
      <c r="G15" s="21"/>
      <c r="H15" s="24">
        <v>23682</v>
      </c>
      <c r="I15" s="21" t="s">
        <v>155</v>
      </c>
      <c r="J15" s="21" t="s">
        <v>145</v>
      </c>
      <c r="K15" s="349">
        <v>44790</v>
      </c>
      <c r="L15" s="36">
        <v>17659</v>
      </c>
      <c r="M15" s="26">
        <f t="shared" si="6"/>
        <v>17659</v>
      </c>
      <c r="N15" s="27">
        <v>0.5</v>
      </c>
      <c r="O15" s="28">
        <f t="shared" si="7"/>
        <v>8829.5</v>
      </c>
      <c r="P15" s="29">
        <f t="shared" si="8"/>
        <v>8829.5</v>
      </c>
      <c r="Q15" s="37" t="s">
        <v>157</v>
      </c>
      <c r="R15" s="39"/>
      <c r="S15" s="39"/>
      <c r="T15" s="39"/>
      <c r="U15" s="39"/>
      <c r="V15" s="39"/>
      <c r="W15" s="39"/>
      <c r="X15" s="39"/>
      <c r="Y15" s="39"/>
      <c r="Z15" s="39"/>
      <c r="AA15" s="39"/>
      <c r="AB15" s="39"/>
      <c r="AC15" s="39"/>
      <c r="AD15" s="39"/>
      <c r="AE15" s="39"/>
      <c r="AF15" s="39"/>
      <c r="AG15" s="39"/>
      <c r="AH15" s="39"/>
      <c r="AI15" s="39"/>
      <c r="AJ15" s="39"/>
      <c r="AK15" s="39"/>
      <c r="AL15" s="39"/>
      <c r="AM15" s="39"/>
      <c r="AN15" s="39"/>
      <c r="AO15" s="39"/>
      <c r="AP15" s="39"/>
      <c r="AQ15" s="39"/>
      <c r="AR15" s="39"/>
      <c r="AS15" s="39"/>
    </row>
    <row r="16" spans="1:46" ht="112.5" customHeight="1">
      <c r="A16" s="126" t="s">
        <v>127</v>
      </c>
      <c r="B16" s="20" t="s">
        <v>92</v>
      </c>
      <c r="C16" s="21" t="s">
        <v>21</v>
      </c>
      <c r="D16" s="22" t="s">
        <v>159</v>
      </c>
      <c r="E16" s="23"/>
      <c r="F16" s="21">
        <v>1</v>
      </c>
      <c r="G16" s="21"/>
      <c r="H16" s="24">
        <v>27946</v>
      </c>
      <c r="I16" s="21" t="s">
        <v>160</v>
      </c>
      <c r="J16" s="21" t="s">
        <v>145</v>
      </c>
      <c r="K16" s="349">
        <v>44854</v>
      </c>
      <c r="L16" s="36">
        <v>22470</v>
      </c>
      <c r="M16" s="26">
        <f t="shared" si="6"/>
        <v>22470</v>
      </c>
      <c r="N16" s="27">
        <v>0.5</v>
      </c>
      <c r="O16" s="28">
        <f t="shared" si="7"/>
        <v>11235</v>
      </c>
      <c r="P16" s="29">
        <f t="shared" si="8"/>
        <v>11235</v>
      </c>
      <c r="Q16" s="21" t="s">
        <v>1532</v>
      </c>
      <c r="R16" s="39"/>
      <c r="S16" s="39"/>
      <c r="T16" s="39"/>
      <c r="U16" s="39"/>
      <c r="V16" s="39"/>
      <c r="W16" s="39"/>
      <c r="X16" s="39"/>
      <c r="Y16" s="39"/>
      <c r="Z16" s="39"/>
      <c r="AA16" s="39"/>
      <c r="AB16" s="39"/>
      <c r="AC16" s="39"/>
      <c r="AD16" s="39"/>
      <c r="AE16" s="39"/>
      <c r="AF16" s="39"/>
      <c r="AG16" s="39"/>
      <c r="AH16" s="39"/>
      <c r="AI16" s="39"/>
      <c r="AJ16" s="39"/>
      <c r="AK16" s="39"/>
      <c r="AL16" s="39"/>
      <c r="AM16" s="39"/>
      <c r="AN16" s="39"/>
      <c r="AO16" s="39"/>
      <c r="AP16" s="39"/>
      <c r="AQ16" s="39"/>
      <c r="AR16" s="39"/>
      <c r="AS16" s="39"/>
    </row>
    <row r="17" spans="1:45" ht="112.5" customHeight="1">
      <c r="A17" s="204" t="s">
        <v>372</v>
      </c>
      <c r="B17" s="20" t="s">
        <v>92</v>
      </c>
      <c r="C17" s="21" t="s">
        <v>241</v>
      </c>
      <c r="D17" s="22" t="s">
        <v>373</v>
      </c>
      <c r="E17" s="23"/>
      <c r="F17" s="21">
        <v>2</v>
      </c>
      <c r="G17" s="21"/>
      <c r="H17" s="24">
        <v>29547</v>
      </c>
      <c r="I17" s="21" t="s">
        <v>1533</v>
      </c>
      <c r="J17" s="21" t="s">
        <v>117</v>
      </c>
      <c r="K17" s="337">
        <v>45039</v>
      </c>
      <c r="L17" s="36">
        <v>11042</v>
      </c>
      <c r="M17" s="26">
        <f t="shared" si="6"/>
        <v>22084</v>
      </c>
      <c r="N17" s="449">
        <v>0</v>
      </c>
      <c r="O17" s="28">
        <f t="shared" si="7"/>
        <v>22084</v>
      </c>
      <c r="P17" s="29">
        <f t="shared" si="8"/>
        <v>11042</v>
      </c>
      <c r="Q17" s="172" t="s">
        <v>1534</v>
      </c>
      <c r="R17" s="328"/>
      <c r="S17" s="328"/>
      <c r="T17" s="328"/>
      <c r="U17" s="328"/>
      <c r="V17" s="328"/>
      <c r="W17" s="328"/>
      <c r="X17" s="328"/>
      <c r="Y17" s="328"/>
      <c r="Z17" s="328"/>
      <c r="AA17" s="328"/>
      <c r="AB17" s="328"/>
      <c r="AC17" s="328"/>
      <c r="AD17" s="328"/>
      <c r="AE17" s="328"/>
      <c r="AF17" s="328"/>
      <c r="AG17" s="328"/>
      <c r="AH17" s="328"/>
      <c r="AI17" s="328"/>
      <c r="AJ17" s="328"/>
      <c r="AK17" s="328"/>
      <c r="AL17" s="328"/>
      <c r="AM17" s="328"/>
      <c r="AN17" s="328"/>
      <c r="AO17" s="328"/>
      <c r="AP17" s="328"/>
      <c r="AQ17" s="328"/>
      <c r="AR17" s="328"/>
      <c r="AS17" s="328"/>
    </row>
    <row r="18" spans="1:45" ht="112.5" customHeight="1">
      <c r="A18" s="204" t="s">
        <v>372</v>
      </c>
      <c r="B18" s="205" t="s">
        <v>36</v>
      </c>
      <c r="C18" s="205" t="s">
        <v>220</v>
      </c>
      <c r="D18" s="340"/>
      <c r="E18" s="340"/>
      <c r="F18" s="205">
        <v>2</v>
      </c>
      <c r="G18" s="206"/>
      <c r="H18" s="208">
        <v>29585</v>
      </c>
      <c r="I18" s="205" t="s">
        <v>1535</v>
      </c>
      <c r="J18" s="205" t="s">
        <v>23</v>
      </c>
      <c r="K18" s="346">
        <v>45231</v>
      </c>
      <c r="L18" s="211">
        <v>4331.3100000000004</v>
      </c>
      <c r="M18" s="211">
        <v>8662.6200000000008</v>
      </c>
      <c r="N18" s="347">
        <v>0</v>
      </c>
      <c r="O18" s="211">
        <v>8662.6200000000008</v>
      </c>
      <c r="P18" s="211">
        <v>4331.3100000000004</v>
      </c>
      <c r="Q18" s="221" t="s">
        <v>457</v>
      </c>
      <c r="R18" s="118"/>
      <c r="S18" s="118"/>
      <c r="T18" s="118"/>
      <c r="U18" s="118"/>
      <c r="V18" s="118"/>
      <c r="W18" s="118"/>
      <c r="X18" s="118"/>
      <c r="Y18" s="118"/>
      <c r="Z18" s="118"/>
      <c r="AA18" s="118"/>
      <c r="AB18" s="118"/>
      <c r="AC18" s="118"/>
      <c r="AD18" s="118"/>
      <c r="AE18" s="118"/>
      <c r="AF18" s="118"/>
      <c r="AG18" s="118"/>
      <c r="AH18" s="118"/>
      <c r="AI18" s="118"/>
      <c r="AJ18" s="118"/>
      <c r="AK18" s="118"/>
      <c r="AL18" s="118"/>
      <c r="AM18" s="118"/>
      <c r="AN18" s="118"/>
      <c r="AO18" s="118"/>
      <c r="AP18" s="118"/>
      <c r="AQ18" s="118"/>
      <c r="AR18" s="118"/>
      <c r="AS18" s="118"/>
    </row>
    <row r="19" spans="1:45" ht="112.5" customHeight="1">
      <c r="A19" s="204" t="s">
        <v>372</v>
      </c>
      <c r="B19" s="20" t="s">
        <v>36</v>
      </c>
      <c r="C19" s="84"/>
      <c r="D19" s="85"/>
      <c r="E19" s="86"/>
      <c r="F19" s="84">
        <v>2</v>
      </c>
      <c r="G19" s="84"/>
      <c r="H19" s="87" t="s">
        <v>52</v>
      </c>
      <c r="I19" s="512" t="s">
        <v>1536</v>
      </c>
      <c r="J19" s="84" t="s">
        <v>472</v>
      </c>
      <c r="K19" s="35"/>
      <c r="L19" s="96"/>
      <c r="M19" s="96"/>
      <c r="N19" s="347">
        <v>0</v>
      </c>
      <c r="O19" s="99"/>
      <c r="P19" s="100"/>
      <c r="Q19" s="485" t="s">
        <v>1537</v>
      </c>
      <c r="R19" s="331"/>
      <c r="S19" s="331"/>
      <c r="T19" s="331"/>
      <c r="U19" s="331"/>
      <c r="V19" s="331"/>
      <c r="W19" s="331"/>
      <c r="X19" s="331"/>
      <c r="Y19" s="331"/>
      <c r="Z19" s="331"/>
      <c r="AA19" s="331"/>
      <c r="AB19" s="331"/>
      <c r="AC19" s="331"/>
      <c r="AD19" s="331"/>
      <c r="AE19" s="331"/>
      <c r="AF19" s="331"/>
      <c r="AG19" s="331"/>
      <c r="AH19" s="331"/>
      <c r="AI19" s="331"/>
      <c r="AJ19" s="331"/>
      <c r="AK19" s="331"/>
      <c r="AL19" s="331"/>
      <c r="AM19" s="331"/>
      <c r="AN19" s="331"/>
      <c r="AO19" s="331"/>
      <c r="AP19" s="331"/>
      <c r="AQ19" s="331"/>
      <c r="AR19" s="331"/>
      <c r="AS19" s="331"/>
    </row>
    <row r="20" spans="1:45" ht="112.5" customHeight="1">
      <c r="A20" s="250" t="s">
        <v>555</v>
      </c>
      <c r="B20" s="20" t="s">
        <v>36</v>
      </c>
      <c r="C20" s="21"/>
      <c r="D20" s="22"/>
      <c r="E20" s="23"/>
      <c r="F20" s="21">
        <v>1</v>
      </c>
      <c r="G20" s="21"/>
      <c r="H20" s="24"/>
      <c r="I20" s="37" t="s">
        <v>1538</v>
      </c>
      <c r="J20" s="21" t="s">
        <v>472</v>
      </c>
      <c r="K20" s="344"/>
      <c r="L20" s="158"/>
      <c r="M20" s="26"/>
      <c r="N20" s="449"/>
      <c r="O20" s="28"/>
      <c r="P20" s="29"/>
      <c r="Q20" s="21" t="s">
        <v>1537</v>
      </c>
      <c r="R20" s="39"/>
      <c r="S20" s="39"/>
      <c r="T20" s="39"/>
      <c r="U20" s="39"/>
      <c r="V20" s="39"/>
      <c r="W20" s="39"/>
      <c r="X20" s="39"/>
      <c r="Y20" s="39"/>
      <c r="Z20" s="39"/>
      <c r="AA20" s="39"/>
      <c r="AB20" s="39"/>
      <c r="AC20" s="39"/>
      <c r="AD20" s="39"/>
      <c r="AE20" s="39"/>
      <c r="AF20" s="39"/>
      <c r="AG20" s="39"/>
      <c r="AH20" s="39"/>
      <c r="AI20" s="39"/>
      <c r="AJ20" s="39"/>
      <c r="AK20" s="39"/>
      <c r="AL20" s="39"/>
      <c r="AM20" s="39"/>
      <c r="AN20" s="39"/>
      <c r="AO20" s="39"/>
      <c r="AP20" s="39"/>
      <c r="AQ20" s="39"/>
      <c r="AR20" s="39"/>
      <c r="AS20" s="39"/>
    </row>
    <row r="21" spans="1:45" ht="112.5" customHeight="1">
      <c r="A21" s="267" t="s">
        <v>599</v>
      </c>
      <c r="B21" s="20" t="s">
        <v>1539</v>
      </c>
      <c r="C21" s="21" t="s">
        <v>220</v>
      </c>
      <c r="D21" s="22" t="s">
        <v>600</v>
      </c>
      <c r="E21" s="23"/>
      <c r="F21" s="21">
        <v>2</v>
      </c>
      <c r="G21" s="21"/>
      <c r="H21" s="24">
        <v>29452</v>
      </c>
      <c r="I21" s="21" t="s">
        <v>1458</v>
      </c>
      <c r="J21" s="21" t="s">
        <v>145</v>
      </c>
      <c r="K21" s="402" t="s">
        <v>116</v>
      </c>
      <c r="L21" s="36">
        <v>2850.77</v>
      </c>
      <c r="M21" s="26">
        <f t="shared" ref="M21:M30" si="9">L21*F21</f>
        <v>5701.54</v>
      </c>
      <c r="N21" s="116">
        <v>0</v>
      </c>
      <c r="O21" s="28">
        <f t="shared" ref="O21:O30" si="10">M21-(M21*N21)</f>
        <v>5701.54</v>
      </c>
      <c r="P21" s="29">
        <f t="shared" ref="P21:P30" si="11">O21/F21</f>
        <v>2850.77</v>
      </c>
      <c r="Q21" s="21" t="s">
        <v>1459</v>
      </c>
      <c r="R21" s="478"/>
      <c r="S21" s="478"/>
      <c r="T21" s="478"/>
      <c r="U21" s="478"/>
      <c r="V21" s="478"/>
      <c r="W21" s="478"/>
      <c r="X21" s="478"/>
      <c r="Y21" s="478"/>
      <c r="Z21" s="478"/>
      <c r="AA21" s="478"/>
      <c r="AB21" s="478"/>
      <c r="AC21" s="478"/>
      <c r="AD21" s="478"/>
      <c r="AE21" s="478"/>
      <c r="AF21" s="478"/>
      <c r="AG21" s="478"/>
      <c r="AH21" s="478"/>
      <c r="AI21" s="478"/>
      <c r="AJ21" s="478"/>
      <c r="AK21" s="478"/>
      <c r="AL21" s="478"/>
      <c r="AM21" s="478"/>
      <c r="AN21" s="478"/>
      <c r="AO21" s="478"/>
      <c r="AP21" s="478"/>
      <c r="AQ21" s="478"/>
      <c r="AR21" s="478"/>
      <c r="AS21" s="478"/>
    </row>
    <row r="22" spans="1:45" ht="112.5" customHeight="1">
      <c r="A22" s="267" t="s">
        <v>599</v>
      </c>
      <c r="B22" s="20" t="s">
        <v>92</v>
      </c>
      <c r="C22" s="21" t="s">
        <v>220</v>
      </c>
      <c r="D22" s="22"/>
      <c r="E22" s="21"/>
      <c r="F22" s="21">
        <v>2</v>
      </c>
      <c r="G22" s="21"/>
      <c r="H22" s="24">
        <v>29548</v>
      </c>
      <c r="I22" s="21" t="s">
        <v>1540</v>
      </c>
      <c r="J22" s="21" t="s">
        <v>117</v>
      </c>
      <c r="K22" s="344">
        <v>45039</v>
      </c>
      <c r="L22" s="513">
        <v>3906.67</v>
      </c>
      <c r="M22" s="26">
        <f t="shared" si="9"/>
        <v>7813.34</v>
      </c>
      <c r="N22" s="135">
        <v>0</v>
      </c>
      <c r="O22" s="158">
        <f t="shared" si="10"/>
        <v>7813.34</v>
      </c>
      <c r="P22" s="513">
        <f t="shared" si="11"/>
        <v>3906.67</v>
      </c>
      <c r="Q22" s="21" t="s">
        <v>1541</v>
      </c>
      <c r="R22" s="478"/>
      <c r="S22" s="478"/>
      <c r="T22" s="478"/>
      <c r="U22" s="478"/>
      <c r="V22" s="478"/>
      <c r="W22" s="478"/>
      <c r="X22" s="478"/>
      <c r="Y22" s="478"/>
      <c r="Z22" s="478"/>
      <c r="AA22" s="478"/>
      <c r="AB22" s="478"/>
      <c r="AC22" s="478"/>
      <c r="AD22" s="478"/>
      <c r="AE22" s="478"/>
      <c r="AF22" s="478"/>
      <c r="AG22" s="478"/>
      <c r="AH22" s="478"/>
      <c r="AI22" s="478"/>
      <c r="AJ22" s="478"/>
      <c r="AK22" s="478"/>
      <c r="AL22" s="478"/>
      <c r="AM22" s="478"/>
      <c r="AN22" s="478"/>
      <c r="AO22" s="478"/>
      <c r="AP22" s="478"/>
      <c r="AQ22" s="478"/>
      <c r="AR22" s="478"/>
      <c r="AS22" s="478"/>
    </row>
    <row r="23" spans="1:45" ht="112.5" customHeight="1">
      <c r="A23" s="204" t="s">
        <v>638</v>
      </c>
      <c r="B23" s="20" t="s">
        <v>959</v>
      </c>
      <c r="C23" s="113" t="s">
        <v>241</v>
      </c>
      <c r="D23" s="113" t="s">
        <v>649</v>
      </c>
      <c r="E23" s="23"/>
      <c r="F23" s="113">
        <v>1</v>
      </c>
      <c r="G23" s="113"/>
      <c r="H23" s="114">
        <v>28859</v>
      </c>
      <c r="I23" s="113" t="s">
        <v>1542</v>
      </c>
      <c r="J23" s="113" t="s">
        <v>650</v>
      </c>
      <c r="K23" s="354">
        <v>44979</v>
      </c>
      <c r="L23" s="158">
        <v>14696.11</v>
      </c>
      <c r="M23" s="26">
        <f t="shared" si="9"/>
        <v>14696.11</v>
      </c>
      <c r="N23" s="355">
        <v>0</v>
      </c>
      <c r="O23" s="28">
        <f t="shared" si="10"/>
        <v>14696.11</v>
      </c>
      <c r="P23" s="29">
        <f t="shared" si="11"/>
        <v>14696.11</v>
      </c>
      <c r="Q23" s="113" t="s">
        <v>1534</v>
      </c>
      <c r="R23" s="356"/>
      <c r="S23" s="356"/>
      <c r="T23" s="356"/>
      <c r="U23" s="356"/>
      <c r="V23" s="356"/>
      <c r="W23" s="356"/>
      <c r="X23" s="356"/>
      <c r="Y23" s="356"/>
      <c r="Z23" s="356"/>
      <c r="AA23" s="356"/>
      <c r="AB23" s="356"/>
      <c r="AC23" s="356"/>
      <c r="AD23" s="356"/>
      <c r="AE23" s="356"/>
      <c r="AF23" s="356"/>
      <c r="AG23" s="356"/>
      <c r="AH23" s="356"/>
      <c r="AI23" s="356"/>
      <c r="AJ23" s="356"/>
      <c r="AK23" s="356"/>
      <c r="AL23" s="356"/>
      <c r="AM23" s="356"/>
      <c r="AN23" s="356"/>
      <c r="AO23" s="356"/>
      <c r="AP23" s="356"/>
      <c r="AQ23" s="356"/>
      <c r="AR23" s="356"/>
      <c r="AS23" s="356"/>
    </row>
    <row r="24" spans="1:45" ht="112.5" customHeight="1">
      <c r="A24" s="269" t="s">
        <v>638</v>
      </c>
      <c r="B24" s="20" t="s">
        <v>1315</v>
      </c>
      <c r="C24" s="21" t="s">
        <v>234</v>
      </c>
      <c r="D24" s="22" t="s">
        <v>665</v>
      </c>
      <c r="E24" s="23"/>
      <c r="F24" s="21">
        <v>1</v>
      </c>
      <c r="G24" s="21"/>
      <c r="H24" s="24" t="s">
        <v>666</v>
      </c>
      <c r="I24" s="21" t="s">
        <v>667</v>
      </c>
      <c r="J24" s="277" t="s">
        <v>150</v>
      </c>
      <c r="K24" s="354">
        <v>44642</v>
      </c>
      <c r="L24" s="36">
        <v>9133.42</v>
      </c>
      <c r="M24" s="26">
        <f t="shared" si="9"/>
        <v>9133.42</v>
      </c>
      <c r="N24" s="161">
        <v>0</v>
      </c>
      <c r="O24" s="28">
        <f t="shared" si="10"/>
        <v>9133.42</v>
      </c>
      <c r="P24" s="29">
        <f t="shared" si="11"/>
        <v>9133.42</v>
      </c>
      <c r="Q24" s="35" t="s">
        <v>1543</v>
      </c>
      <c r="R24" s="331"/>
      <c r="S24" s="331"/>
      <c r="T24" s="331"/>
      <c r="U24" s="331"/>
      <c r="V24" s="331"/>
      <c r="W24" s="331"/>
      <c r="X24" s="331"/>
      <c r="Y24" s="331"/>
      <c r="Z24" s="331"/>
      <c r="AA24" s="331"/>
      <c r="AB24" s="331"/>
      <c r="AC24" s="331"/>
      <c r="AD24" s="331"/>
      <c r="AE24" s="331"/>
      <c r="AF24" s="331"/>
      <c r="AG24" s="331"/>
      <c r="AH24" s="331"/>
      <c r="AI24" s="331"/>
      <c r="AJ24" s="331"/>
      <c r="AK24" s="331"/>
      <c r="AL24" s="331"/>
      <c r="AM24" s="331"/>
      <c r="AN24" s="331"/>
      <c r="AO24" s="331"/>
      <c r="AP24" s="331"/>
      <c r="AQ24" s="331"/>
      <c r="AR24" s="331"/>
      <c r="AS24" s="331"/>
    </row>
    <row r="25" spans="1:45" ht="112.5" customHeight="1">
      <c r="A25" s="269" t="s">
        <v>638</v>
      </c>
      <c r="B25" s="166" t="s">
        <v>36</v>
      </c>
      <c r="C25" s="150" t="s">
        <v>711</v>
      </c>
      <c r="D25" s="149" t="s">
        <v>712</v>
      </c>
      <c r="E25" s="151"/>
      <c r="F25" s="150">
        <v>1</v>
      </c>
      <c r="G25" s="150"/>
      <c r="H25" s="152">
        <v>26090</v>
      </c>
      <c r="I25" s="150" t="s">
        <v>714</v>
      </c>
      <c r="J25" s="150" t="s">
        <v>713</v>
      </c>
      <c r="K25" s="380">
        <v>44883</v>
      </c>
      <c r="L25" s="514"/>
      <c r="M25" s="26">
        <f t="shared" si="9"/>
        <v>0</v>
      </c>
      <c r="N25" s="161">
        <v>0.5</v>
      </c>
      <c r="O25" s="28">
        <f t="shared" si="10"/>
        <v>0</v>
      </c>
      <c r="P25" s="29">
        <f t="shared" si="11"/>
        <v>0</v>
      </c>
      <c r="Q25" s="150" t="s">
        <v>715</v>
      </c>
      <c r="R25" s="460"/>
      <c r="S25" s="460"/>
      <c r="T25" s="460"/>
      <c r="U25" s="460"/>
      <c r="V25" s="460"/>
      <c r="W25" s="460"/>
      <c r="X25" s="460"/>
      <c r="Y25" s="460"/>
      <c r="Z25" s="460"/>
      <c r="AA25" s="460"/>
      <c r="AB25" s="460"/>
      <c r="AC25" s="460"/>
      <c r="AD25" s="460"/>
      <c r="AE25" s="460"/>
      <c r="AF25" s="460"/>
      <c r="AG25" s="460"/>
      <c r="AH25" s="460"/>
      <c r="AI25" s="460"/>
      <c r="AJ25" s="460"/>
      <c r="AK25" s="460"/>
      <c r="AL25" s="460"/>
      <c r="AM25" s="460"/>
      <c r="AN25" s="460"/>
      <c r="AO25" s="460"/>
      <c r="AP25" s="460"/>
      <c r="AQ25" s="460"/>
      <c r="AR25" s="460"/>
      <c r="AS25" s="460"/>
    </row>
    <row r="26" spans="1:45" ht="114" customHeight="1">
      <c r="A26" s="247" t="s">
        <v>756</v>
      </c>
      <c r="B26" s="20" t="s">
        <v>36</v>
      </c>
      <c r="C26" s="21" t="s">
        <v>761</v>
      </c>
      <c r="D26" s="22" t="s">
        <v>762</v>
      </c>
      <c r="E26" s="23"/>
      <c r="F26" s="21">
        <v>1</v>
      </c>
      <c r="G26" s="21"/>
      <c r="H26" s="24">
        <v>24400</v>
      </c>
      <c r="I26" s="21" t="s">
        <v>764</v>
      </c>
      <c r="J26" s="142" t="s">
        <v>763</v>
      </c>
      <c r="K26" s="337">
        <v>44610</v>
      </c>
      <c r="L26" s="36">
        <v>2320</v>
      </c>
      <c r="M26" s="26">
        <f t="shared" si="9"/>
        <v>2320</v>
      </c>
      <c r="N26" s="161">
        <v>0.7</v>
      </c>
      <c r="O26" s="28">
        <f t="shared" si="10"/>
        <v>696</v>
      </c>
      <c r="P26" s="29">
        <f t="shared" si="11"/>
        <v>696</v>
      </c>
      <c r="Q26" s="21" t="s">
        <v>1544</v>
      </c>
      <c r="R26" s="39"/>
      <c r="S26" s="39"/>
      <c r="T26" s="39"/>
      <c r="U26" s="39"/>
      <c r="V26" s="39"/>
      <c r="W26" s="39"/>
      <c r="X26" s="39"/>
      <c r="Y26" s="39"/>
      <c r="Z26" s="39"/>
      <c r="AA26" s="39"/>
      <c r="AB26" s="39"/>
      <c r="AC26" s="39"/>
      <c r="AD26" s="39"/>
      <c r="AE26" s="39"/>
      <c r="AF26" s="39"/>
      <c r="AG26" s="39"/>
      <c r="AH26" s="39"/>
      <c r="AI26" s="39"/>
      <c r="AJ26" s="39"/>
      <c r="AK26" s="39"/>
      <c r="AL26" s="39"/>
      <c r="AM26" s="39"/>
      <c r="AN26" s="39"/>
      <c r="AO26" s="39"/>
      <c r="AP26" s="39"/>
      <c r="AQ26" s="39"/>
      <c r="AR26" s="39"/>
      <c r="AS26" s="39"/>
    </row>
    <row r="27" spans="1:45" ht="90" customHeight="1">
      <c r="A27" s="247" t="s">
        <v>756</v>
      </c>
      <c r="B27" s="20" t="s">
        <v>36</v>
      </c>
      <c r="C27" s="21" t="s">
        <v>220</v>
      </c>
      <c r="D27" s="22" t="s">
        <v>770</v>
      </c>
      <c r="E27" s="23"/>
      <c r="F27" s="21">
        <v>1</v>
      </c>
      <c r="G27" s="21"/>
      <c r="H27" s="24">
        <v>27942</v>
      </c>
      <c r="I27" s="21" t="s">
        <v>771</v>
      </c>
      <c r="J27" s="21" t="s">
        <v>145</v>
      </c>
      <c r="K27" s="337">
        <v>44854</v>
      </c>
      <c r="L27" s="36">
        <v>4665.95</v>
      </c>
      <c r="M27" s="26">
        <f t="shared" si="9"/>
        <v>4665.95</v>
      </c>
      <c r="N27" s="161">
        <v>0.5</v>
      </c>
      <c r="O27" s="28">
        <f t="shared" si="10"/>
        <v>2332.9749999999999</v>
      </c>
      <c r="P27" s="29">
        <f t="shared" si="11"/>
        <v>2332.9749999999999</v>
      </c>
      <c r="Q27" s="35" t="s">
        <v>1515</v>
      </c>
      <c r="R27" s="331"/>
      <c r="S27" s="331"/>
      <c r="T27" s="331"/>
      <c r="U27" s="331"/>
      <c r="V27" s="331"/>
      <c r="W27" s="331"/>
      <c r="X27" s="331"/>
      <c r="Y27" s="331"/>
      <c r="Z27" s="331"/>
      <c r="AA27" s="331"/>
      <c r="AB27" s="331"/>
      <c r="AC27" s="331"/>
      <c r="AD27" s="331"/>
      <c r="AE27" s="331"/>
      <c r="AF27" s="331"/>
      <c r="AG27" s="331"/>
      <c r="AH27" s="331"/>
      <c r="AI27" s="331"/>
      <c r="AJ27" s="331"/>
      <c r="AK27" s="331"/>
      <c r="AL27" s="331"/>
      <c r="AM27" s="331"/>
      <c r="AN27" s="331"/>
      <c r="AO27" s="331"/>
      <c r="AP27" s="331"/>
      <c r="AQ27" s="331"/>
      <c r="AR27" s="331"/>
      <c r="AS27" s="331"/>
    </row>
    <row r="28" spans="1:45" ht="112.5" customHeight="1">
      <c r="A28" s="247" t="s">
        <v>756</v>
      </c>
      <c r="B28" s="20" t="s">
        <v>959</v>
      </c>
      <c r="C28" s="172" t="s">
        <v>234</v>
      </c>
      <c r="D28" s="22" t="s">
        <v>1442</v>
      </c>
      <c r="E28" s="21"/>
      <c r="F28" s="21">
        <v>2</v>
      </c>
      <c r="G28" s="21"/>
      <c r="H28" s="24">
        <v>29192</v>
      </c>
      <c r="I28" s="21" t="s">
        <v>1443</v>
      </c>
      <c r="J28" s="21" t="s">
        <v>355</v>
      </c>
      <c r="K28" s="344">
        <v>44856</v>
      </c>
      <c r="L28" s="36">
        <v>5776</v>
      </c>
      <c r="M28" s="26">
        <f t="shared" si="9"/>
        <v>11552</v>
      </c>
      <c r="N28" s="116">
        <v>0</v>
      </c>
      <c r="O28" s="28">
        <f t="shared" si="10"/>
        <v>11552</v>
      </c>
      <c r="P28" s="29">
        <f t="shared" si="11"/>
        <v>5776</v>
      </c>
      <c r="Q28" s="21" t="s">
        <v>1444</v>
      </c>
      <c r="R28" s="39"/>
      <c r="S28" s="39"/>
      <c r="T28" s="39"/>
      <c r="U28" s="39"/>
      <c r="V28" s="39"/>
      <c r="W28" s="39"/>
      <c r="X28" s="39"/>
      <c r="Y28" s="39"/>
      <c r="Z28" s="39"/>
      <c r="AA28" s="39"/>
      <c r="AB28" s="39"/>
      <c r="AC28" s="39"/>
      <c r="AD28" s="39"/>
      <c r="AE28" s="39"/>
      <c r="AF28" s="39"/>
      <c r="AG28" s="39"/>
      <c r="AH28" s="39"/>
      <c r="AI28" s="39"/>
      <c r="AJ28" s="39"/>
      <c r="AK28" s="39"/>
      <c r="AL28" s="39"/>
      <c r="AM28" s="39"/>
      <c r="AN28" s="39"/>
      <c r="AO28" s="39"/>
      <c r="AP28" s="39"/>
      <c r="AQ28" s="39"/>
      <c r="AR28" s="39"/>
      <c r="AS28" s="39"/>
    </row>
    <row r="29" spans="1:45" ht="112.5" customHeight="1">
      <c r="A29" s="247" t="s">
        <v>756</v>
      </c>
      <c r="B29" s="20" t="s">
        <v>1516</v>
      </c>
      <c r="C29" s="172" t="s">
        <v>234</v>
      </c>
      <c r="D29" s="22" t="s">
        <v>786</v>
      </c>
      <c r="E29" s="21"/>
      <c r="F29" s="21">
        <v>1</v>
      </c>
      <c r="G29" s="21"/>
      <c r="H29" s="24">
        <v>29137</v>
      </c>
      <c r="I29" s="21" t="s">
        <v>787</v>
      </c>
      <c r="J29" s="21" t="s">
        <v>245</v>
      </c>
      <c r="K29" s="344">
        <v>45282</v>
      </c>
      <c r="L29" s="36">
        <v>9934.76</v>
      </c>
      <c r="M29" s="26">
        <f t="shared" si="9"/>
        <v>9934.76</v>
      </c>
      <c r="N29" s="490">
        <v>0</v>
      </c>
      <c r="O29" s="28">
        <f t="shared" si="10"/>
        <v>9934.76</v>
      </c>
      <c r="P29" s="29">
        <f t="shared" si="11"/>
        <v>9934.76</v>
      </c>
      <c r="Q29" s="21" t="s">
        <v>1545</v>
      </c>
      <c r="R29" s="39"/>
      <c r="S29" s="39"/>
      <c r="T29" s="39"/>
      <c r="U29" s="39"/>
      <c r="V29" s="39"/>
      <c r="W29" s="39"/>
      <c r="X29" s="39"/>
      <c r="Y29" s="39"/>
      <c r="Z29" s="39"/>
      <c r="AA29" s="39"/>
      <c r="AB29" s="39"/>
      <c r="AC29" s="39"/>
      <c r="AD29" s="39"/>
      <c r="AE29" s="39"/>
      <c r="AF29" s="39"/>
      <c r="AG29" s="39"/>
      <c r="AH29" s="39"/>
      <c r="AI29" s="39"/>
      <c r="AJ29" s="39"/>
      <c r="AK29" s="39"/>
      <c r="AL29" s="39"/>
      <c r="AM29" s="39"/>
      <c r="AN29" s="39"/>
      <c r="AO29" s="39"/>
      <c r="AP29" s="39"/>
      <c r="AQ29" s="39"/>
      <c r="AR29" s="39"/>
      <c r="AS29" s="39"/>
    </row>
    <row r="30" spans="1:45" ht="112.5" customHeight="1">
      <c r="A30" s="247" t="s">
        <v>756</v>
      </c>
      <c r="B30" s="20" t="s">
        <v>1539</v>
      </c>
      <c r="C30" s="172" t="s">
        <v>338</v>
      </c>
      <c r="D30" s="22" t="s">
        <v>789</v>
      </c>
      <c r="E30" s="21"/>
      <c r="F30" s="21">
        <v>2</v>
      </c>
      <c r="G30" s="21"/>
      <c r="H30" s="24">
        <v>29136</v>
      </c>
      <c r="I30" s="21" t="s">
        <v>790</v>
      </c>
      <c r="J30" s="21" t="s">
        <v>245</v>
      </c>
      <c r="K30" s="344">
        <v>45282</v>
      </c>
      <c r="L30" s="36">
        <v>9934.76</v>
      </c>
      <c r="M30" s="26">
        <f t="shared" si="9"/>
        <v>19869.52</v>
      </c>
      <c r="N30" s="116">
        <v>0</v>
      </c>
      <c r="O30" s="28">
        <f t="shared" si="10"/>
        <v>19869.52</v>
      </c>
      <c r="P30" s="29">
        <f t="shared" si="11"/>
        <v>9934.76</v>
      </c>
      <c r="Q30" s="21" t="s">
        <v>1545</v>
      </c>
      <c r="R30" s="39"/>
      <c r="S30" s="39"/>
      <c r="T30" s="39"/>
      <c r="U30" s="39"/>
      <c r="V30" s="39"/>
      <c r="W30" s="39"/>
      <c r="X30" s="39"/>
      <c r="Y30" s="39"/>
      <c r="Z30" s="39"/>
      <c r="AA30" s="39"/>
      <c r="AB30" s="39"/>
      <c r="AC30" s="39"/>
      <c r="AD30" s="39"/>
      <c r="AE30" s="39"/>
      <c r="AF30" s="39"/>
      <c r="AG30" s="39"/>
      <c r="AH30" s="39"/>
      <c r="AI30" s="39"/>
      <c r="AJ30" s="39"/>
      <c r="AK30" s="39"/>
      <c r="AL30" s="39"/>
      <c r="AM30" s="39"/>
      <c r="AN30" s="39"/>
      <c r="AO30" s="39"/>
      <c r="AP30" s="39"/>
      <c r="AQ30" s="39"/>
      <c r="AR30" s="39"/>
      <c r="AS30" s="39"/>
    </row>
  </sheetData>
  <dataValidations count="1">
    <dataValidation type="list" allowBlank="1" showInputMessage="1" showErrorMessage="1" prompt="Status" sqref="Z1:AT1 Q2:AT2 Q4:AT4" xr:uid="{00000000-0002-0000-02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  <pageSetUpPr fitToPage="1"/>
  </sheetPr>
  <dimension ref="A2:Q13"/>
  <sheetViews>
    <sheetView workbookViewId="0"/>
  </sheetViews>
  <sheetFormatPr defaultColWidth="12.5703125" defaultRowHeight="15.75" customHeight="1"/>
  <cols>
    <col min="4" max="4" width="12.42578125" hidden="1" customWidth="1"/>
    <col min="5" max="5" width="20.7109375" customWidth="1"/>
    <col min="7" max="7" width="12.5703125" hidden="1"/>
    <col min="9" max="9" width="19.28515625" customWidth="1"/>
  </cols>
  <sheetData>
    <row r="2" spans="1:17" ht="112.5" customHeight="1">
      <c r="A2" s="19" t="s">
        <v>19</v>
      </c>
      <c r="B2" s="20" t="s">
        <v>45</v>
      </c>
      <c r="C2" s="21" t="s">
        <v>21</v>
      </c>
      <c r="D2" s="22" t="s">
        <v>984</v>
      </c>
      <c r="E2" s="23"/>
      <c r="F2" s="21">
        <v>1</v>
      </c>
      <c r="G2" s="21"/>
      <c r="H2" s="24" t="s">
        <v>985</v>
      </c>
      <c r="I2" s="21" t="s">
        <v>1546</v>
      </c>
      <c r="J2" s="21" t="s">
        <v>481</v>
      </c>
      <c r="K2" s="35" t="s">
        <v>987</v>
      </c>
      <c r="L2" s="26">
        <v>38091</v>
      </c>
      <c r="M2" s="26">
        <f t="shared" ref="M2:M13" si="0">L2*F2</f>
        <v>38091</v>
      </c>
      <c r="N2" s="27">
        <v>0</v>
      </c>
      <c r="O2" s="28">
        <f t="shared" ref="O2:O13" si="1">M2-(M2*N2)</f>
        <v>38091</v>
      </c>
      <c r="P2" s="29">
        <f t="shared" ref="P2:P13" si="2">O2/F2</f>
        <v>38091</v>
      </c>
      <c r="Q2" s="35" t="s">
        <v>138</v>
      </c>
    </row>
    <row r="3" spans="1:17" ht="112.5" customHeight="1">
      <c r="A3" s="19" t="s">
        <v>19</v>
      </c>
      <c r="B3" s="20" t="s">
        <v>36</v>
      </c>
      <c r="C3" s="21" t="s">
        <v>21</v>
      </c>
      <c r="D3" s="22" t="s">
        <v>984</v>
      </c>
      <c r="E3" s="23"/>
      <c r="F3" s="21">
        <v>1</v>
      </c>
      <c r="G3" s="21"/>
      <c r="H3" s="24" t="s">
        <v>1460</v>
      </c>
      <c r="I3" s="21" t="s">
        <v>1547</v>
      </c>
      <c r="J3" s="21" t="s">
        <v>481</v>
      </c>
      <c r="K3" s="35" t="s">
        <v>987</v>
      </c>
      <c r="L3" s="26">
        <v>38091</v>
      </c>
      <c r="M3" s="26">
        <f t="shared" si="0"/>
        <v>38091</v>
      </c>
      <c r="N3" s="27">
        <v>0</v>
      </c>
      <c r="O3" s="28">
        <f t="shared" si="1"/>
        <v>38091</v>
      </c>
      <c r="P3" s="29">
        <f t="shared" si="2"/>
        <v>38091</v>
      </c>
      <c r="Q3" s="35"/>
    </row>
    <row r="4" spans="1:17" ht="112.5" customHeight="1">
      <c r="A4" s="19" t="s">
        <v>19</v>
      </c>
      <c r="B4" s="20" t="s">
        <v>45</v>
      </c>
      <c r="C4" s="21" t="s">
        <v>21</v>
      </c>
      <c r="D4" s="34" t="s">
        <v>31</v>
      </c>
      <c r="E4" s="21"/>
      <c r="F4" s="21">
        <v>1</v>
      </c>
      <c r="G4" s="21"/>
      <c r="H4" s="24" t="s">
        <v>1548</v>
      </c>
      <c r="I4" s="35" t="s">
        <v>1549</v>
      </c>
      <c r="J4" s="21" t="s">
        <v>32</v>
      </c>
      <c r="K4" s="349">
        <v>44980</v>
      </c>
      <c r="L4" s="36">
        <v>41810.120000000003</v>
      </c>
      <c r="M4" s="26">
        <f t="shared" si="0"/>
        <v>41810.120000000003</v>
      </c>
      <c r="N4" s="27">
        <v>0</v>
      </c>
      <c r="O4" s="28">
        <f t="shared" si="1"/>
        <v>41810.120000000003</v>
      </c>
      <c r="P4" s="29">
        <f t="shared" si="2"/>
        <v>41810.120000000003</v>
      </c>
      <c r="Q4" s="21"/>
    </row>
    <row r="5" spans="1:17" ht="112.5" customHeight="1">
      <c r="A5" s="82" t="s">
        <v>71</v>
      </c>
      <c r="B5" s="20" t="s">
        <v>1550</v>
      </c>
      <c r="C5" s="348" t="s">
        <v>55</v>
      </c>
      <c r="D5" s="22"/>
      <c r="E5" s="21"/>
      <c r="F5" s="21">
        <v>2</v>
      </c>
      <c r="G5" s="21"/>
      <c r="H5" s="24">
        <v>29392</v>
      </c>
      <c r="I5" s="21" t="s">
        <v>1407</v>
      </c>
      <c r="J5" s="21" t="s">
        <v>32</v>
      </c>
      <c r="K5" s="35" t="s">
        <v>987</v>
      </c>
      <c r="L5" s="26">
        <v>11757</v>
      </c>
      <c r="M5" s="26">
        <f t="shared" si="0"/>
        <v>23514</v>
      </c>
      <c r="N5" s="27">
        <v>0</v>
      </c>
      <c r="O5" s="28">
        <f t="shared" si="1"/>
        <v>23514</v>
      </c>
      <c r="P5" s="29">
        <f t="shared" si="2"/>
        <v>11757</v>
      </c>
      <c r="Q5" s="22" t="s">
        <v>138</v>
      </c>
    </row>
    <row r="6" spans="1:17" ht="112.5" customHeight="1">
      <c r="A6" s="82" t="s">
        <v>54</v>
      </c>
      <c r="B6" s="20" t="s">
        <v>45</v>
      </c>
      <c r="C6" s="21" t="s">
        <v>55</v>
      </c>
      <c r="D6" s="34" t="s">
        <v>1386</v>
      </c>
      <c r="E6" s="23"/>
      <c r="F6" s="21">
        <v>1</v>
      </c>
      <c r="G6" s="21"/>
      <c r="H6" s="24">
        <v>28874</v>
      </c>
      <c r="I6" s="35" t="s">
        <v>1551</v>
      </c>
      <c r="J6" s="21" t="s">
        <v>1388</v>
      </c>
      <c r="K6" s="349">
        <v>44614</v>
      </c>
      <c r="L6" s="36">
        <v>11771</v>
      </c>
      <c r="M6" s="26">
        <f t="shared" si="0"/>
        <v>11771</v>
      </c>
      <c r="N6" s="27">
        <v>0</v>
      </c>
      <c r="O6" s="28">
        <f t="shared" si="1"/>
        <v>11771</v>
      </c>
      <c r="P6" s="29">
        <f t="shared" si="2"/>
        <v>11771</v>
      </c>
      <c r="Q6" s="21" t="s">
        <v>1552</v>
      </c>
    </row>
    <row r="7" spans="1:17" ht="112.5" customHeight="1">
      <c r="A7" s="82" t="s">
        <v>54</v>
      </c>
      <c r="B7" s="20" t="s">
        <v>36</v>
      </c>
      <c r="C7" s="21" t="s">
        <v>55</v>
      </c>
      <c r="D7" s="34" t="s">
        <v>1386</v>
      </c>
      <c r="E7" s="23"/>
      <c r="F7" s="21">
        <v>1</v>
      </c>
      <c r="G7" s="21"/>
      <c r="H7" s="24">
        <v>28871</v>
      </c>
      <c r="I7" s="35" t="s">
        <v>1387</v>
      </c>
      <c r="J7" s="21" t="s">
        <v>1388</v>
      </c>
      <c r="K7" s="35" t="s">
        <v>1389</v>
      </c>
      <c r="L7" s="36">
        <v>11771</v>
      </c>
      <c r="M7" s="26">
        <f t="shared" si="0"/>
        <v>11771</v>
      </c>
      <c r="N7" s="27">
        <v>0</v>
      </c>
      <c r="O7" s="28">
        <f t="shared" si="1"/>
        <v>11771</v>
      </c>
      <c r="P7" s="29">
        <f t="shared" si="2"/>
        <v>11771</v>
      </c>
      <c r="Q7" s="21" t="s">
        <v>1370</v>
      </c>
    </row>
    <row r="8" spans="1:17" ht="112.5" customHeight="1">
      <c r="A8" s="82" t="s">
        <v>54</v>
      </c>
      <c r="B8" s="20" t="s">
        <v>1507</v>
      </c>
      <c r="C8" s="21" t="s">
        <v>55</v>
      </c>
      <c r="D8" s="34" t="s">
        <v>1386</v>
      </c>
      <c r="E8" s="23"/>
      <c r="F8" s="21">
        <v>1</v>
      </c>
      <c r="G8" s="21"/>
      <c r="H8" s="24">
        <v>28872</v>
      </c>
      <c r="I8" s="35" t="s">
        <v>1480</v>
      </c>
      <c r="J8" s="21" t="s">
        <v>481</v>
      </c>
      <c r="K8" s="349">
        <v>44887</v>
      </c>
      <c r="L8" s="36">
        <v>11771</v>
      </c>
      <c r="M8" s="26">
        <f t="shared" si="0"/>
        <v>11771</v>
      </c>
      <c r="N8" s="27">
        <v>0.2</v>
      </c>
      <c r="O8" s="28">
        <f t="shared" si="1"/>
        <v>9416.7999999999993</v>
      </c>
      <c r="P8" s="29">
        <f t="shared" si="2"/>
        <v>9416.7999999999993</v>
      </c>
      <c r="Q8" s="21" t="s">
        <v>1370</v>
      </c>
    </row>
    <row r="9" spans="1:17" ht="112.5" customHeight="1">
      <c r="A9" s="82" t="s">
        <v>54</v>
      </c>
      <c r="B9" s="20" t="s">
        <v>1553</v>
      </c>
      <c r="C9" s="21" t="s">
        <v>21</v>
      </c>
      <c r="D9" s="34" t="s">
        <v>1452</v>
      </c>
      <c r="E9" s="21"/>
      <c r="F9" s="21">
        <v>1</v>
      </c>
      <c r="G9" s="21"/>
      <c r="H9" s="24">
        <v>29348</v>
      </c>
      <c r="I9" s="35" t="s">
        <v>1453</v>
      </c>
      <c r="J9" s="21" t="s">
        <v>32</v>
      </c>
      <c r="K9" s="349">
        <v>44980</v>
      </c>
      <c r="L9" s="36">
        <v>33088</v>
      </c>
      <c r="M9" s="26">
        <f t="shared" si="0"/>
        <v>33088</v>
      </c>
      <c r="N9" s="27">
        <v>0</v>
      </c>
      <c r="O9" s="28">
        <f t="shared" si="1"/>
        <v>33088</v>
      </c>
      <c r="P9" s="29">
        <f t="shared" si="2"/>
        <v>33088</v>
      </c>
      <c r="Q9" s="21"/>
    </row>
    <row r="10" spans="1:17" ht="112.5" customHeight="1">
      <c r="A10" s="204" t="s">
        <v>372</v>
      </c>
      <c r="B10" s="213" t="s">
        <v>1554</v>
      </c>
      <c r="C10" s="205" t="s">
        <v>397</v>
      </c>
      <c r="D10" s="206" t="s">
        <v>373</v>
      </c>
      <c r="E10" s="462"/>
      <c r="F10" s="205">
        <v>1</v>
      </c>
      <c r="G10" s="206"/>
      <c r="H10" s="208">
        <v>29525</v>
      </c>
      <c r="I10" s="205" t="s">
        <v>1338</v>
      </c>
      <c r="J10" s="205" t="s">
        <v>32</v>
      </c>
      <c r="K10" s="463" t="s">
        <v>1339</v>
      </c>
      <c r="L10" s="211">
        <v>13721</v>
      </c>
      <c r="M10" s="464">
        <f t="shared" si="0"/>
        <v>13721</v>
      </c>
      <c r="N10" s="342">
        <v>0</v>
      </c>
      <c r="O10" s="99">
        <f t="shared" si="1"/>
        <v>13721</v>
      </c>
      <c r="P10" s="99">
        <f t="shared" si="2"/>
        <v>13721</v>
      </c>
      <c r="Q10" s="340"/>
    </row>
    <row r="11" spans="1:17" ht="112.5" customHeight="1">
      <c r="A11" s="204" t="s">
        <v>372</v>
      </c>
      <c r="B11" s="20" t="s">
        <v>1325</v>
      </c>
      <c r="C11" s="21" t="s">
        <v>1039</v>
      </c>
      <c r="D11" s="22" t="s">
        <v>1326</v>
      </c>
      <c r="E11" s="23"/>
      <c r="F11" s="21">
        <v>3</v>
      </c>
      <c r="G11" s="21"/>
      <c r="H11" s="24">
        <v>29056</v>
      </c>
      <c r="I11" s="21" t="s">
        <v>1555</v>
      </c>
      <c r="J11" s="21" t="s">
        <v>481</v>
      </c>
      <c r="K11" s="349">
        <v>45130</v>
      </c>
      <c r="L11" s="36">
        <v>11356</v>
      </c>
      <c r="M11" s="26">
        <f t="shared" si="0"/>
        <v>34068</v>
      </c>
      <c r="N11" s="449">
        <v>0</v>
      </c>
      <c r="O11" s="28">
        <f t="shared" si="1"/>
        <v>34068</v>
      </c>
      <c r="P11" s="29">
        <f t="shared" si="2"/>
        <v>11356</v>
      </c>
      <c r="Q11" s="21" t="s">
        <v>264</v>
      </c>
    </row>
    <row r="12" spans="1:17" ht="112.5" customHeight="1">
      <c r="A12" s="204" t="s">
        <v>372</v>
      </c>
      <c r="B12" s="465" t="s">
        <v>45</v>
      </c>
      <c r="C12" s="466" t="s">
        <v>234</v>
      </c>
      <c r="D12" s="466" t="s">
        <v>1341</v>
      </c>
      <c r="E12" s="467"/>
      <c r="F12" s="466">
        <v>2</v>
      </c>
      <c r="G12" s="466"/>
      <c r="H12" s="468">
        <v>29344</v>
      </c>
      <c r="I12" s="466" t="s">
        <v>1061</v>
      </c>
      <c r="J12" s="466" t="s">
        <v>32</v>
      </c>
      <c r="K12" s="469">
        <v>45100</v>
      </c>
      <c r="L12" s="470">
        <v>8881</v>
      </c>
      <c r="M12" s="26">
        <f t="shared" si="0"/>
        <v>17762</v>
      </c>
      <c r="N12" s="342">
        <v>0</v>
      </c>
      <c r="O12" s="28">
        <f t="shared" si="1"/>
        <v>17762</v>
      </c>
      <c r="P12" s="29">
        <f t="shared" si="2"/>
        <v>8881</v>
      </c>
      <c r="Q12" s="21"/>
    </row>
    <row r="13" spans="1:17" ht="112.5" customHeight="1">
      <c r="A13" s="204" t="s">
        <v>372</v>
      </c>
      <c r="B13" s="20" t="s">
        <v>1062</v>
      </c>
      <c r="C13" s="21" t="s">
        <v>234</v>
      </c>
      <c r="D13" s="22" t="s">
        <v>480</v>
      </c>
      <c r="E13" s="23"/>
      <c r="F13" s="21">
        <v>2</v>
      </c>
      <c r="G13" s="21"/>
      <c r="H13" s="24" t="s">
        <v>1556</v>
      </c>
      <c r="I13" s="21" t="s">
        <v>1557</v>
      </c>
      <c r="J13" s="21" t="s">
        <v>481</v>
      </c>
      <c r="K13" s="337">
        <v>45100</v>
      </c>
      <c r="L13" s="36">
        <v>13283</v>
      </c>
      <c r="M13" s="26">
        <f t="shared" si="0"/>
        <v>26566</v>
      </c>
      <c r="N13" s="449">
        <v>0</v>
      </c>
      <c r="O13" s="28">
        <f t="shared" si="1"/>
        <v>26566</v>
      </c>
      <c r="P13" s="29">
        <f t="shared" si="2"/>
        <v>13283</v>
      </c>
      <c r="Q13" s="21"/>
    </row>
  </sheetData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  <pageSetUpPr fitToPage="1"/>
  </sheetPr>
  <dimension ref="A1:AT16"/>
  <sheetViews>
    <sheetView workbookViewId="0"/>
  </sheetViews>
  <sheetFormatPr defaultColWidth="12.5703125" defaultRowHeight="15.75" customHeight="1"/>
  <cols>
    <col min="3" max="3" width="6.85546875" customWidth="1"/>
    <col min="4" max="4" width="12.5703125" hidden="1"/>
    <col min="5" max="5" width="22.140625" customWidth="1"/>
    <col min="6" max="6" width="5.7109375" customWidth="1"/>
    <col min="7" max="7" width="9.85546875" hidden="1" customWidth="1"/>
    <col min="8" max="8" width="6.5703125" customWidth="1"/>
    <col min="9" max="9" width="20.28515625" customWidth="1"/>
    <col min="10" max="10" width="7.140625" customWidth="1"/>
    <col min="11" max="11" width="10.42578125" customWidth="1"/>
    <col min="14" max="14" width="10.85546875" customWidth="1"/>
    <col min="16" max="16" width="31.42578125" customWidth="1"/>
  </cols>
  <sheetData>
    <row r="1" spans="1:46" ht="112.5" customHeight="1">
      <c r="A1" s="515" t="s">
        <v>372</v>
      </c>
      <c r="B1" s="20" t="s">
        <v>1302</v>
      </c>
      <c r="C1" s="21" t="s">
        <v>234</v>
      </c>
      <c r="D1" s="22" t="s">
        <v>1558</v>
      </c>
      <c r="E1" s="23"/>
      <c r="F1" s="21">
        <v>2</v>
      </c>
      <c r="G1" s="21"/>
      <c r="H1" s="24">
        <v>28683</v>
      </c>
      <c r="I1" s="21" t="s">
        <v>1559</v>
      </c>
      <c r="J1" s="21" t="s">
        <v>57</v>
      </c>
      <c r="K1" s="337">
        <v>44855</v>
      </c>
      <c r="L1" s="36">
        <v>7863</v>
      </c>
      <c r="M1" s="26">
        <f t="shared" ref="M1:M16" si="0">L1*F1</f>
        <v>15726</v>
      </c>
      <c r="N1" s="161">
        <v>0.3</v>
      </c>
      <c r="O1" s="28">
        <f t="shared" ref="O1:O16" si="1">M1-(M1*N1)</f>
        <v>11008.2</v>
      </c>
      <c r="P1" s="29">
        <f t="shared" ref="P1:P16" si="2">O1/F1</f>
        <v>5504.1</v>
      </c>
      <c r="Q1" s="21" t="s">
        <v>138</v>
      </c>
      <c r="R1" s="204" t="s">
        <v>372</v>
      </c>
      <c r="S1" s="20" t="s">
        <v>1302</v>
      </c>
      <c r="T1" s="21" t="s">
        <v>234</v>
      </c>
      <c r="U1" s="22" t="s">
        <v>1558</v>
      </c>
      <c r="V1" s="23"/>
      <c r="W1" s="21">
        <v>2</v>
      </c>
      <c r="X1" s="21"/>
      <c r="Y1" s="24">
        <v>28683</v>
      </c>
      <c r="Z1" s="21" t="s">
        <v>1559</v>
      </c>
      <c r="AA1" s="21" t="s">
        <v>57</v>
      </c>
      <c r="AB1" s="337">
        <v>44855</v>
      </c>
      <c r="AC1" s="36">
        <v>7863</v>
      </c>
      <c r="AD1" s="26">
        <f t="shared" ref="AD1:AD12" si="3">AC1*W1</f>
        <v>15726</v>
      </c>
      <c r="AE1" s="161">
        <v>0.3</v>
      </c>
      <c r="AF1" s="28">
        <f t="shared" ref="AF1:AF12" si="4">AD1-(AD1*AE1)</f>
        <v>11008.2</v>
      </c>
      <c r="AG1" s="29">
        <f t="shared" ref="AG1:AG12" si="5">AF1/W1</f>
        <v>5504.1</v>
      </c>
      <c r="AH1" s="21" t="s">
        <v>138</v>
      </c>
      <c r="AI1" s="353"/>
      <c r="AJ1" s="353"/>
      <c r="AK1" s="353"/>
      <c r="AL1" s="353"/>
      <c r="AM1" s="353"/>
      <c r="AN1" s="353"/>
      <c r="AO1" s="353"/>
      <c r="AP1" s="353"/>
      <c r="AQ1" s="353"/>
      <c r="AR1" s="353"/>
      <c r="AS1" s="353"/>
      <c r="AT1" s="353"/>
    </row>
    <row r="2" spans="1:46" ht="112.5" customHeight="1">
      <c r="A2" s="137" t="s">
        <v>1354</v>
      </c>
      <c r="B2" s="20" t="s">
        <v>1554</v>
      </c>
      <c r="C2" s="21" t="s">
        <v>338</v>
      </c>
      <c r="D2" s="22" t="s">
        <v>1560</v>
      </c>
      <c r="E2" s="23"/>
      <c r="F2" s="21">
        <v>1</v>
      </c>
      <c r="G2" s="21"/>
      <c r="H2" s="24">
        <v>26893</v>
      </c>
      <c r="I2" s="21" t="s">
        <v>1561</v>
      </c>
      <c r="J2" s="21" t="s">
        <v>145</v>
      </c>
      <c r="K2" s="337">
        <v>44794</v>
      </c>
      <c r="L2" s="36">
        <v>18943.61</v>
      </c>
      <c r="M2" s="26">
        <f t="shared" si="0"/>
        <v>18943.61</v>
      </c>
      <c r="N2" s="161">
        <v>0.4</v>
      </c>
      <c r="O2" s="28">
        <f t="shared" si="1"/>
        <v>11366.166000000001</v>
      </c>
      <c r="P2" s="29">
        <f t="shared" si="2"/>
        <v>11366.166000000001</v>
      </c>
      <c r="Q2" s="21"/>
      <c r="R2" s="137" t="s">
        <v>1354</v>
      </c>
      <c r="S2" s="20" t="s">
        <v>1554</v>
      </c>
      <c r="T2" s="21" t="s">
        <v>338</v>
      </c>
      <c r="U2" s="22" t="s">
        <v>1560</v>
      </c>
      <c r="V2" s="23"/>
      <c r="W2" s="21">
        <v>1</v>
      </c>
      <c r="X2" s="21"/>
      <c r="Y2" s="24">
        <v>26893</v>
      </c>
      <c r="Z2" s="21" t="s">
        <v>1561</v>
      </c>
      <c r="AA2" s="21" t="s">
        <v>145</v>
      </c>
      <c r="AB2" s="337">
        <v>44794</v>
      </c>
      <c r="AC2" s="36">
        <v>18943.61</v>
      </c>
      <c r="AD2" s="26">
        <f t="shared" si="3"/>
        <v>18943.61</v>
      </c>
      <c r="AE2" s="161">
        <v>0.4</v>
      </c>
      <c r="AF2" s="28">
        <f t="shared" si="4"/>
        <v>11366.166000000001</v>
      </c>
      <c r="AG2" s="29">
        <f t="shared" si="5"/>
        <v>11366.166000000001</v>
      </c>
      <c r="AH2" s="21"/>
      <c r="AI2" s="353"/>
      <c r="AJ2" s="353"/>
      <c r="AK2" s="353"/>
      <c r="AL2" s="353"/>
      <c r="AM2" s="353"/>
      <c r="AN2" s="353"/>
      <c r="AO2" s="353"/>
      <c r="AP2" s="353"/>
      <c r="AQ2" s="353"/>
      <c r="AR2" s="353"/>
      <c r="AS2" s="353"/>
      <c r="AT2" s="353"/>
    </row>
    <row r="3" spans="1:46" ht="112.5" customHeight="1">
      <c r="A3" s="19" t="s">
        <v>19</v>
      </c>
      <c r="B3" s="20" t="s">
        <v>45</v>
      </c>
      <c r="C3" s="482" t="s">
        <v>21</v>
      </c>
      <c r="D3" s="22" t="s">
        <v>1562</v>
      </c>
      <c r="E3" s="23"/>
      <c r="F3" s="21">
        <v>1</v>
      </c>
      <c r="G3" s="21"/>
      <c r="H3" s="24" t="s">
        <v>1563</v>
      </c>
      <c r="I3" s="21" t="s">
        <v>1564</v>
      </c>
      <c r="J3" s="21" t="s">
        <v>481</v>
      </c>
      <c r="K3" s="375">
        <v>44979</v>
      </c>
      <c r="L3" s="26">
        <v>22520</v>
      </c>
      <c r="M3" s="26">
        <f t="shared" si="0"/>
        <v>22520</v>
      </c>
      <c r="N3" s="27">
        <v>0</v>
      </c>
      <c r="O3" s="28">
        <f t="shared" si="1"/>
        <v>22520</v>
      </c>
      <c r="P3" s="29">
        <f t="shared" si="2"/>
        <v>22520</v>
      </c>
      <c r="Q3" s="21"/>
      <c r="R3" s="19" t="s">
        <v>19</v>
      </c>
      <c r="S3" s="20" t="s">
        <v>45</v>
      </c>
      <c r="T3" s="482" t="s">
        <v>21</v>
      </c>
      <c r="U3" s="22" t="s">
        <v>1562</v>
      </c>
      <c r="V3" s="23"/>
      <c r="W3" s="21">
        <v>1</v>
      </c>
      <c r="X3" s="21"/>
      <c r="Y3" s="24" t="s">
        <v>1563</v>
      </c>
      <c r="Z3" s="21" t="s">
        <v>1564</v>
      </c>
      <c r="AA3" s="21" t="s">
        <v>481</v>
      </c>
      <c r="AB3" s="375">
        <v>44979</v>
      </c>
      <c r="AC3" s="26">
        <v>22520</v>
      </c>
      <c r="AD3" s="26">
        <f t="shared" si="3"/>
        <v>22520</v>
      </c>
      <c r="AE3" s="27">
        <v>0</v>
      </c>
      <c r="AF3" s="28">
        <f t="shared" si="4"/>
        <v>22520</v>
      </c>
      <c r="AG3" s="29">
        <f t="shared" si="5"/>
        <v>22520</v>
      </c>
      <c r="AH3" s="21"/>
      <c r="AI3" s="353"/>
      <c r="AJ3" s="353"/>
      <c r="AK3" s="353"/>
      <c r="AL3" s="353"/>
      <c r="AM3" s="353"/>
      <c r="AN3" s="353"/>
      <c r="AO3" s="353"/>
      <c r="AP3" s="353"/>
      <c r="AQ3" s="353"/>
      <c r="AR3" s="353"/>
      <c r="AS3" s="353"/>
      <c r="AT3" s="353"/>
    </row>
    <row r="4" spans="1:46" ht="112.5" customHeight="1">
      <c r="A4" s="269" t="s">
        <v>638</v>
      </c>
      <c r="B4" s="166" t="s">
        <v>45</v>
      </c>
      <c r="C4" s="150" t="s">
        <v>677</v>
      </c>
      <c r="D4" s="149" t="s">
        <v>1565</v>
      </c>
      <c r="E4" s="151"/>
      <c r="F4" s="150">
        <v>1</v>
      </c>
      <c r="G4" s="150"/>
      <c r="H4" s="152">
        <v>27389</v>
      </c>
      <c r="I4" s="150" t="s">
        <v>1566</v>
      </c>
      <c r="J4" s="150" t="s">
        <v>767</v>
      </c>
      <c r="K4" s="380">
        <v>44914</v>
      </c>
      <c r="L4" s="155">
        <v>2489</v>
      </c>
      <c r="M4" s="26">
        <f t="shared" si="0"/>
        <v>2489</v>
      </c>
      <c r="N4" s="449">
        <v>0.6</v>
      </c>
      <c r="O4" s="28">
        <f t="shared" si="1"/>
        <v>995.60000000000014</v>
      </c>
      <c r="P4" s="29">
        <f t="shared" si="2"/>
        <v>995.60000000000014</v>
      </c>
      <c r="Q4" s="150"/>
      <c r="R4" s="269" t="s">
        <v>638</v>
      </c>
      <c r="S4" s="166" t="s">
        <v>45</v>
      </c>
      <c r="T4" s="150" t="s">
        <v>677</v>
      </c>
      <c r="U4" s="149" t="s">
        <v>1565</v>
      </c>
      <c r="V4" s="151"/>
      <c r="W4" s="150">
        <v>1</v>
      </c>
      <c r="X4" s="150"/>
      <c r="Y4" s="152">
        <v>27389</v>
      </c>
      <c r="Z4" s="150" t="s">
        <v>1566</v>
      </c>
      <c r="AA4" s="150" t="s">
        <v>767</v>
      </c>
      <c r="AB4" s="380">
        <v>44914</v>
      </c>
      <c r="AC4" s="155">
        <v>2489</v>
      </c>
      <c r="AD4" s="26">
        <f t="shared" si="3"/>
        <v>2489</v>
      </c>
      <c r="AE4" s="449">
        <v>0.6</v>
      </c>
      <c r="AF4" s="28">
        <f t="shared" si="4"/>
        <v>995.60000000000014</v>
      </c>
      <c r="AG4" s="29">
        <f t="shared" si="5"/>
        <v>995.60000000000014</v>
      </c>
      <c r="AH4" s="150"/>
      <c r="AI4" s="353"/>
      <c r="AJ4" s="353"/>
      <c r="AK4" s="353"/>
      <c r="AL4" s="353"/>
      <c r="AM4" s="353"/>
      <c r="AN4" s="353"/>
      <c r="AO4" s="353"/>
      <c r="AP4" s="353"/>
      <c r="AQ4" s="353"/>
      <c r="AR4" s="353"/>
      <c r="AS4" s="353"/>
      <c r="AT4" s="353"/>
    </row>
    <row r="5" spans="1:46" ht="112.5" customHeight="1">
      <c r="A5" s="204" t="s">
        <v>372</v>
      </c>
      <c r="B5" s="20" t="s">
        <v>45</v>
      </c>
      <c r="C5" s="21" t="s">
        <v>234</v>
      </c>
      <c r="D5" s="22" t="s">
        <v>1567</v>
      </c>
      <c r="E5" s="23"/>
      <c r="F5" s="21">
        <v>2</v>
      </c>
      <c r="G5" s="21"/>
      <c r="H5" s="24">
        <v>27782</v>
      </c>
      <c r="I5" s="21" t="s">
        <v>1568</v>
      </c>
      <c r="J5" s="21" t="s">
        <v>1569</v>
      </c>
      <c r="K5" s="337">
        <v>44793</v>
      </c>
      <c r="L5" s="36">
        <v>7546</v>
      </c>
      <c r="M5" s="26">
        <f t="shared" si="0"/>
        <v>15092</v>
      </c>
      <c r="N5" s="161">
        <v>0.6</v>
      </c>
      <c r="O5" s="28">
        <f t="shared" si="1"/>
        <v>6036.8000000000011</v>
      </c>
      <c r="P5" s="29">
        <f t="shared" si="2"/>
        <v>3018.4000000000005</v>
      </c>
      <c r="Q5" s="21"/>
      <c r="R5" s="204" t="s">
        <v>372</v>
      </c>
      <c r="S5" s="20" t="s">
        <v>45</v>
      </c>
      <c r="T5" s="21" t="s">
        <v>234</v>
      </c>
      <c r="U5" s="22" t="s">
        <v>1567</v>
      </c>
      <c r="V5" s="23"/>
      <c r="W5" s="21">
        <v>2</v>
      </c>
      <c r="X5" s="21"/>
      <c r="Y5" s="24">
        <v>27782</v>
      </c>
      <c r="Z5" s="21" t="s">
        <v>1568</v>
      </c>
      <c r="AA5" s="21" t="s">
        <v>1569</v>
      </c>
      <c r="AB5" s="337">
        <v>44793</v>
      </c>
      <c r="AC5" s="36">
        <v>7546</v>
      </c>
      <c r="AD5" s="26">
        <f t="shared" si="3"/>
        <v>15092</v>
      </c>
      <c r="AE5" s="161">
        <v>0.6</v>
      </c>
      <c r="AF5" s="28">
        <f t="shared" si="4"/>
        <v>6036.8000000000011</v>
      </c>
      <c r="AG5" s="29">
        <f t="shared" si="5"/>
        <v>3018.4000000000005</v>
      </c>
      <c r="AH5" s="21"/>
      <c r="AI5" s="353"/>
      <c r="AJ5" s="353"/>
      <c r="AK5" s="353"/>
      <c r="AL5" s="353"/>
      <c r="AM5" s="353"/>
      <c r="AN5" s="353"/>
      <c r="AO5" s="353"/>
      <c r="AP5" s="353"/>
      <c r="AQ5" s="353"/>
      <c r="AR5" s="353"/>
      <c r="AS5" s="353"/>
      <c r="AT5" s="353"/>
    </row>
    <row r="6" spans="1:46" ht="112.5" customHeight="1">
      <c r="A6" s="19" t="s">
        <v>19</v>
      </c>
      <c r="B6" s="20" t="s">
        <v>45</v>
      </c>
      <c r="C6" s="21" t="s">
        <v>55</v>
      </c>
      <c r="D6" s="22" t="s">
        <v>1570</v>
      </c>
      <c r="E6" s="23"/>
      <c r="F6" s="21">
        <v>1</v>
      </c>
      <c r="G6" s="21"/>
      <c r="H6" s="24">
        <v>29063</v>
      </c>
      <c r="I6" s="21" t="s">
        <v>1571</v>
      </c>
      <c r="J6" s="21" t="s">
        <v>28</v>
      </c>
      <c r="K6" s="349">
        <v>44795</v>
      </c>
      <c r="L6" s="26">
        <v>19338</v>
      </c>
      <c r="M6" s="26">
        <f t="shared" si="0"/>
        <v>19338</v>
      </c>
      <c r="N6" s="27">
        <v>0.3</v>
      </c>
      <c r="O6" s="28">
        <f t="shared" si="1"/>
        <v>13536.6</v>
      </c>
      <c r="P6" s="29">
        <f t="shared" si="2"/>
        <v>13536.6</v>
      </c>
      <c r="Q6" s="21"/>
      <c r="R6" s="19" t="s">
        <v>19</v>
      </c>
      <c r="S6" s="20" t="s">
        <v>45</v>
      </c>
      <c r="T6" s="21" t="s">
        <v>55</v>
      </c>
      <c r="U6" s="22" t="s">
        <v>1570</v>
      </c>
      <c r="V6" s="23"/>
      <c r="W6" s="21">
        <v>1</v>
      </c>
      <c r="X6" s="21"/>
      <c r="Y6" s="24">
        <v>29063</v>
      </c>
      <c r="Z6" s="21" t="s">
        <v>1571</v>
      </c>
      <c r="AA6" s="21" t="s">
        <v>28</v>
      </c>
      <c r="AB6" s="349">
        <v>44795</v>
      </c>
      <c r="AC6" s="26">
        <v>19338</v>
      </c>
      <c r="AD6" s="26">
        <f t="shared" si="3"/>
        <v>19338</v>
      </c>
      <c r="AE6" s="27">
        <v>0.3</v>
      </c>
      <c r="AF6" s="28">
        <f t="shared" si="4"/>
        <v>13536.6</v>
      </c>
      <c r="AG6" s="29">
        <f t="shared" si="5"/>
        <v>13536.6</v>
      </c>
      <c r="AH6" s="21"/>
      <c r="AI6" s="353"/>
      <c r="AJ6" s="353"/>
      <c r="AK6" s="353"/>
      <c r="AL6" s="353"/>
      <c r="AM6" s="353"/>
      <c r="AN6" s="353"/>
      <c r="AO6" s="353"/>
      <c r="AP6" s="353"/>
      <c r="AQ6" s="353"/>
      <c r="AR6" s="353"/>
      <c r="AS6" s="353"/>
      <c r="AT6" s="353"/>
    </row>
    <row r="7" spans="1:46" ht="112.5" customHeight="1">
      <c r="A7" s="82" t="s">
        <v>54</v>
      </c>
      <c r="B7" s="20" t="s">
        <v>1572</v>
      </c>
      <c r="C7" s="21" t="s">
        <v>55</v>
      </c>
      <c r="D7" s="22" t="s">
        <v>1573</v>
      </c>
      <c r="E7" s="23"/>
      <c r="F7" s="21">
        <v>1</v>
      </c>
      <c r="G7" s="21"/>
      <c r="H7" s="24">
        <v>28770</v>
      </c>
      <c r="I7" s="21" t="s">
        <v>1574</v>
      </c>
      <c r="J7" s="21" t="s">
        <v>449</v>
      </c>
      <c r="K7" s="349">
        <v>44887</v>
      </c>
      <c r="L7" s="29">
        <v>15588</v>
      </c>
      <c r="M7" s="26">
        <f t="shared" si="0"/>
        <v>15588</v>
      </c>
      <c r="N7" s="351">
        <v>0.4</v>
      </c>
      <c r="O7" s="28">
        <f t="shared" si="1"/>
        <v>9352.7999999999993</v>
      </c>
      <c r="P7" s="29">
        <f t="shared" si="2"/>
        <v>9352.7999999999993</v>
      </c>
      <c r="Q7" s="22"/>
      <c r="R7" s="82" t="s">
        <v>54</v>
      </c>
      <c r="S7" s="20" t="s">
        <v>1572</v>
      </c>
      <c r="T7" s="21" t="s">
        <v>55</v>
      </c>
      <c r="U7" s="22" t="s">
        <v>1573</v>
      </c>
      <c r="V7" s="23"/>
      <c r="W7" s="21">
        <v>1</v>
      </c>
      <c r="X7" s="21"/>
      <c r="Y7" s="24">
        <v>28770</v>
      </c>
      <c r="Z7" s="21" t="s">
        <v>1574</v>
      </c>
      <c r="AA7" s="21" t="s">
        <v>449</v>
      </c>
      <c r="AB7" s="349">
        <v>44887</v>
      </c>
      <c r="AC7" s="29">
        <v>15588</v>
      </c>
      <c r="AD7" s="26">
        <f t="shared" si="3"/>
        <v>15588</v>
      </c>
      <c r="AE7" s="351">
        <v>0.4</v>
      </c>
      <c r="AF7" s="28">
        <f t="shared" si="4"/>
        <v>9352.7999999999993</v>
      </c>
      <c r="AG7" s="29">
        <f t="shared" si="5"/>
        <v>9352.7999999999993</v>
      </c>
      <c r="AH7" s="22"/>
      <c r="AI7" s="353"/>
      <c r="AJ7" s="353"/>
      <c r="AK7" s="353"/>
      <c r="AL7" s="353"/>
      <c r="AM7" s="353"/>
      <c r="AN7" s="353"/>
      <c r="AO7" s="353"/>
      <c r="AP7" s="353"/>
      <c r="AQ7" s="353"/>
      <c r="AR7" s="353"/>
      <c r="AS7" s="353"/>
      <c r="AT7" s="353"/>
    </row>
    <row r="8" spans="1:46" ht="112.5" customHeight="1">
      <c r="A8" s="82" t="s">
        <v>54</v>
      </c>
      <c r="B8" s="20" t="s">
        <v>1575</v>
      </c>
      <c r="C8" s="21" t="s">
        <v>21</v>
      </c>
      <c r="D8" s="22" t="s">
        <v>1576</v>
      </c>
      <c r="E8" s="21"/>
      <c r="F8" s="21">
        <v>1</v>
      </c>
      <c r="G8" s="21"/>
      <c r="H8" s="24" t="s">
        <v>1577</v>
      </c>
      <c r="I8" s="21" t="s">
        <v>1578</v>
      </c>
      <c r="J8" s="21" t="s">
        <v>449</v>
      </c>
      <c r="K8" s="349">
        <v>44886</v>
      </c>
      <c r="L8" s="29">
        <v>25248</v>
      </c>
      <c r="M8" s="26">
        <f t="shared" si="0"/>
        <v>25248</v>
      </c>
      <c r="N8" s="27">
        <v>0.45</v>
      </c>
      <c r="O8" s="28">
        <f t="shared" si="1"/>
        <v>13886.4</v>
      </c>
      <c r="P8" s="29">
        <f t="shared" si="2"/>
        <v>13886.4</v>
      </c>
      <c r="Q8" s="22"/>
      <c r="R8" s="82" t="s">
        <v>54</v>
      </c>
      <c r="S8" s="20" t="s">
        <v>1575</v>
      </c>
      <c r="T8" s="21" t="s">
        <v>21</v>
      </c>
      <c r="U8" s="22" t="s">
        <v>1576</v>
      </c>
      <c r="V8" s="21"/>
      <c r="W8" s="21">
        <v>1</v>
      </c>
      <c r="X8" s="21"/>
      <c r="Y8" s="24" t="s">
        <v>1577</v>
      </c>
      <c r="Z8" s="21" t="s">
        <v>1578</v>
      </c>
      <c r="AA8" s="21" t="s">
        <v>449</v>
      </c>
      <c r="AB8" s="349">
        <v>44886</v>
      </c>
      <c r="AC8" s="29">
        <v>25248</v>
      </c>
      <c r="AD8" s="26">
        <f t="shared" si="3"/>
        <v>25248</v>
      </c>
      <c r="AE8" s="27">
        <v>0.45</v>
      </c>
      <c r="AF8" s="28">
        <f t="shared" si="4"/>
        <v>13886.4</v>
      </c>
      <c r="AG8" s="29">
        <f t="shared" si="5"/>
        <v>13886.4</v>
      </c>
      <c r="AH8" s="22"/>
      <c r="AI8" s="353"/>
      <c r="AJ8" s="353"/>
      <c r="AK8" s="353"/>
      <c r="AL8" s="353"/>
      <c r="AM8" s="353"/>
      <c r="AN8" s="353"/>
      <c r="AO8" s="353"/>
      <c r="AP8" s="353"/>
      <c r="AQ8" s="353"/>
      <c r="AR8" s="353"/>
      <c r="AS8" s="353"/>
      <c r="AT8" s="353"/>
    </row>
    <row r="9" spans="1:46" ht="112.5" customHeight="1">
      <c r="A9" s="195" t="s">
        <v>337</v>
      </c>
      <c r="B9" s="20" t="s">
        <v>1062</v>
      </c>
      <c r="C9" s="35" t="s">
        <v>234</v>
      </c>
      <c r="D9" s="22" t="s">
        <v>1579</v>
      </c>
      <c r="E9" s="23"/>
      <c r="F9" s="21">
        <v>1</v>
      </c>
      <c r="G9" s="21"/>
      <c r="H9" s="24">
        <v>28725</v>
      </c>
      <c r="I9" s="21" t="s">
        <v>1580</v>
      </c>
      <c r="J9" s="21" t="s">
        <v>145</v>
      </c>
      <c r="K9" s="337">
        <v>44886</v>
      </c>
      <c r="L9" s="36">
        <v>10769.1</v>
      </c>
      <c r="M9" s="26">
        <f t="shared" si="0"/>
        <v>10769.1</v>
      </c>
      <c r="N9" s="161">
        <v>0.35</v>
      </c>
      <c r="O9" s="28">
        <f t="shared" si="1"/>
        <v>6999.9150000000009</v>
      </c>
      <c r="P9" s="29">
        <f t="shared" si="2"/>
        <v>6999.9150000000009</v>
      </c>
      <c r="Q9" s="21"/>
      <c r="R9" s="195" t="s">
        <v>337</v>
      </c>
      <c r="S9" s="20" t="s">
        <v>1062</v>
      </c>
      <c r="T9" s="35" t="s">
        <v>234</v>
      </c>
      <c r="U9" s="22" t="s">
        <v>1579</v>
      </c>
      <c r="V9" s="23"/>
      <c r="W9" s="21">
        <v>1</v>
      </c>
      <c r="X9" s="21"/>
      <c r="Y9" s="24">
        <v>28725</v>
      </c>
      <c r="Z9" s="21" t="s">
        <v>1580</v>
      </c>
      <c r="AA9" s="21" t="s">
        <v>145</v>
      </c>
      <c r="AB9" s="337">
        <v>44886</v>
      </c>
      <c r="AC9" s="36">
        <v>10769.1</v>
      </c>
      <c r="AD9" s="26">
        <f t="shared" si="3"/>
        <v>10769.1</v>
      </c>
      <c r="AE9" s="161">
        <v>0.35</v>
      </c>
      <c r="AF9" s="28">
        <f t="shared" si="4"/>
        <v>6999.9150000000009</v>
      </c>
      <c r="AG9" s="29">
        <f t="shared" si="5"/>
        <v>6999.9150000000009</v>
      </c>
      <c r="AH9" s="21"/>
      <c r="AI9" s="353"/>
      <c r="AJ9" s="353"/>
      <c r="AK9" s="353"/>
      <c r="AL9" s="353"/>
      <c r="AM9" s="353"/>
      <c r="AN9" s="353"/>
      <c r="AO9" s="353"/>
      <c r="AP9" s="353"/>
      <c r="AQ9" s="353"/>
      <c r="AR9" s="353"/>
      <c r="AS9" s="353"/>
      <c r="AT9" s="353"/>
    </row>
    <row r="10" spans="1:46" ht="112.5" customHeight="1">
      <c r="A10" s="195" t="s">
        <v>337</v>
      </c>
      <c r="B10" s="20" t="s">
        <v>45</v>
      </c>
      <c r="C10" s="21" t="s">
        <v>234</v>
      </c>
      <c r="D10" s="22" t="s">
        <v>1581</v>
      </c>
      <c r="E10" s="23"/>
      <c r="F10" s="21">
        <v>1</v>
      </c>
      <c r="G10" s="21"/>
      <c r="H10" s="24">
        <v>27931</v>
      </c>
      <c r="I10" s="21" t="s">
        <v>1582</v>
      </c>
      <c r="J10" s="21" t="s">
        <v>512</v>
      </c>
      <c r="K10" s="337">
        <v>44854</v>
      </c>
      <c r="L10" s="36">
        <v>7277</v>
      </c>
      <c r="M10" s="26">
        <f t="shared" si="0"/>
        <v>7277</v>
      </c>
      <c r="N10" s="161">
        <v>0.45</v>
      </c>
      <c r="O10" s="28">
        <f t="shared" si="1"/>
        <v>4002.35</v>
      </c>
      <c r="P10" s="29">
        <f t="shared" si="2"/>
        <v>4002.35</v>
      </c>
      <c r="Q10" s="21"/>
      <c r="R10" s="195" t="s">
        <v>337</v>
      </c>
      <c r="S10" s="20" t="s">
        <v>45</v>
      </c>
      <c r="T10" s="21" t="s">
        <v>234</v>
      </c>
      <c r="U10" s="22" t="s">
        <v>1581</v>
      </c>
      <c r="V10" s="23"/>
      <c r="W10" s="21">
        <v>1</v>
      </c>
      <c r="X10" s="21"/>
      <c r="Y10" s="24">
        <v>27931</v>
      </c>
      <c r="Z10" s="21" t="s">
        <v>1582</v>
      </c>
      <c r="AA10" s="21" t="s">
        <v>512</v>
      </c>
      <c r="AB10" s="337">
        <v>44854</v>
      </c>
      <c r="AC10" s="36">
        <v>7277</v>
      </c>
      <c r="AD10" s="26">
        <f t="shared" si="3"/>
        <v>7277</v>
      </c>
      <c r="AE10" s="161">
        <v>0.45</v>
      </c>
      <c r="AF10" s="28">
        <f t="shared" si="4"/>
        <v>4002.35</v>
      </c>
      <c r="AG10" s="29">
        <f t="shared" si="5"/>
        <v>4002.35</v>
      </c>
      <c r="AH10" s="21"/>
      <c r="AI10" s="353"/>
      <c r="AJ10" s="353"/>
      <c r="AK10" s="353"/>
      <c r="AL10" s="353"/>
      <c r="AM10" s="353"/>
      <c r="AN10" s="353"/>
      <c r="AO10" s="353"/>
      <c r="AP10" s="353"/>
      <c r="AQ10" s="353"/>
      <c r="AR10" s="353"/>
      <c r="AS10" s="353"/>
      <c r="AT10" s="353"/>
    </row>
    <row r="11" spans="1:46" ht="112.5" customHeight="1">
      <c r="A11" s="269" t="s">
        <v>996</v>
      </c>
      <c r="B11" s="20" t="s">
        <v>36</v>
      </c>
      <c r="C11" s="21" t="s">
        <v>234</v>
      </c>
      <c r="D11" s="22" t="s">
        <v>1418</v>
      </c>
      <c r="E11" s="23"/>
      <c r="F11" s="21">
        <v>1</v>
      </c>
      <c r="G11" s="21"/>
      <c r="H11" s="24" t="s">
        <v>1527</v>
      </c>
      <c r="I11" s="21" t="s">
        <v>1528</v>
      </c>
      <c r="J11" s="21" t="s">
        <v>1529</v>
      </c>
      <c r="K11" s="337">
        <v>44916</v>
      </c>
      <c r="L11" s="36">
        <v>6256</v>
      </c>
      <c r="M11" s="26">
        <f t="shared" si="0"/>
        <v>6256</v>
      </c>
      <c r="N11" s="161">
        <v>0.35</v>
      </c>
      <c r="O11" s="28">
        <f t="shared" si="1"/>
        <v>4066.4</v>
      </c>
      <c r="P11" s="29">
        <f t="shared" si="2"/>
        <v>4066.4</v>
      </c>
      <c r="Q11" s="21" t="s">
        <v>1583</v>
      </c>
      <c r="R11" s="269" t="s">
        <v>996</v>
      </c>
      <c r="S11" s="20" t="s">
        <v>36</v>
      </c>
      <c r="T11" s="21" t="s">
        <v>234</v>
      </c>
      <c r="U11" s="22" t="s">
        <v>1418</v>
      </c>
      <c r="V11" s="23"/>
      <c r="W11" s="21">
        <v>1</v>
      </c>
      <c r="X11" s="21"/>
      <c r="Y11" s="24" t="s">
        <v>1527</v>
      </c>
      <c r="Z11" s="21" t="s">
        <v>1528</v>
      </c>
      <c r="AA11" s="21" t="s">
        <v>1529</v>
      </c>
      <c r="AB11" s="337">
        <v>44916</v>
      </c>
      <c r="AC11" s="36">
        <v>6256</v>
      </c>
      <c r="AD11" s="26">
        <f t="shared" si="3"/>
        <v>6256</v>
      </c>
      <c r="AE11" s="161">
        <v>0.35</v>
      </c>
      <c r="AF11" s="28">
        <f t="shared" si="4"/>
        <v>4066.4</v>
      </c>
      <c r="AG11" s="29">
        <f t="shared" si="5"/>
        <v>4066.4</v>
      </c>
      <c r="AH11" s="21" t="s">
        <v>1583</v>
      </c>
      <c r="AI11" s="353"/>
      <c r="AJ11" s="353"/>
      <c r="AK11" s="353"/>
      <c r="AL11" s="353"/>
      <c r="AM11" s="353"/>
      <c r="AN11" s="353"/>
      <c r="AO11" s="353"/>
      <c r="AP11" s="353"/>
      <c r="AQ11" s="353"/>
      <c r="AR11" s="353"/>
      <c r="AS11" s="353"/>
      <c r="AT11" s="353"/>
    </row>
    <row r="12" spans="1:46" ht="112.5" customHeight="1">
      <c r="A12" s="195" t="s">
        <v>337</v>
      </c>
      <c r="B12" s="20" t="s">
        <v>45</v>
      </c>
      <c r="C12" s="21" t="s">
        <v>234</v>
      </c>
      <c r="D12" s="22" t="s">
        <v>1581</v>
      </c>
      <c r="E12" s="23"/>
      <c r="F12" s="21">
        <v>1</v>
      </c>
      <c r="G12" s="21"/>
      <c r="H12" s="24">
        <v>27931</v>
      </c>
      <c r="I12" s="21" t="s">
        <v>1582</v>
      </c>
      <c r="J12" s="21" t="s">
        <v>512</v>
      </c>
      <c r="K12" s="337">
        <v>44854</v>
      </c>
      <c r="L12" s="36">
        <v>7277</v>
      </c>
      <c r="M12" s="26">
        <f t="shared" si="0"/>
        <v>7277</v>
      </c>
      <c r="N12" s="161">
        <v>0.45</v>
      </c>
      <c r="O12" s="28">
        <f t="shared" si="1"/>
        <v>4002.35</v>
      </c>
      <c r="P12" s="29">
        <f t="shared" si="2"/>
        <v>4002.35</v>
      </c>
      <c r="Q12" s="21"/>
      <c r="R12" s="195" t="s">
        <v>337</v>
      </c>
      <c r="S12" s="20" t="s">
        <v>45</v>
      </c>
      <c r="T12" s="21" t="s">
        <v>234</v>
      </c>
      <c r="U12" s="22" t="s">
        <v>1581</v>
      </c>
      <c r="V12" s="23"/>
      <c r="W12" s="21">
        <v>1</v>
      </c>
      <c r="X12" s="21"/>
      <c r="Y12" s="24">
        <v>27931</v>
      </c>
      <c r="Z12" s="21" t="s">
        <v>1582</v>
      </c>
      <c r="AA12" s="21" t="s">
        <v>512</v>
      </c>
      <c r="AB12" s="337">
        <v>44854</v>
      </c>
      <c r="AC12" s="36">
        <v>7277</v>
      </c>
      <c r="AD12" s="26">
        <f t="shared" si="3"/>
        <v>7277</v>
      </c>
      <c r="AE12" s="161">
        <v>0.45</v>
      </c>
      <c r="AF12" s="28">
        <f t="shared" si="4"/>
        <v>4002.35</v>
      </c>
      <c r="AG12" s="29">
        <f t="shared" si="5"/>
        <v>4002.35</v>
      </c>
      <c r="AH12" s="21"/>
      <c r="AI12" s="353"/>
      <c r="AJ12" s="353"/>
      <c r="AK12" s="353"/>
      <c r="AL12" s="353"/>
      <c r="AM12" s="353"/>
      <c r="AN12" s="353"/>
      <c r="AO12" s="353"/>
      <c r="AP12" s="353"/>
      <c r="AQ12" s="353"/>
      <c r="AR12" s="353"/>
      <c r="AS12" s="353"/>
      <c r="AT12" s="353"/>
    </row>
    <row r="13" spans="1:46" ht="112.5" customHeight="1">
      <c r="A13" s="195" t="s">
        <v>337</v>
      </c>
      <c r="B13" s="20" t="s">
        <v>1062</v>
      </c>
      <c r="C13" s="35" t="s">
        <v>241</v>
      </c>
      <c r="D13" s="22" t="s">
        <v>339</v>
      </c>
      <c r="E13" s="23"/>
      <c r="F13" s="21">
        <v>1</v>
      </c>
      <c r="G13" s="21"/>
      <c r="H13" s="24">
        <v>28726</v>
      </c>
      <c r="I13" s="21" t="s">
        <v>1514</v>
      </c>
      <c r="J13" s="21" t="s">
        <v>145</v>
      </c>
      <c r="K13" s="337">
        <v>45191</v>
      </c>
      <c r="L13" s="36">
        <v>13304.75</v>
      </c>
      <c r="M13" s="26">
        <f t="shared" si="0"/>
        <v>13304.75</v>
      </c>
      <c r="N13" s="161">
        <v>0.35</v>
      </c>
      <c r="O13" s="28">
        <f t="shared" si="1"/>
        <v>8648.0875000000015</v>
      </c>
      <c r="P13" s="29">
        <f t="shared" si="2"/>
        <v>8648.0875000000015</v>
      </c>
      <c r="Q13" s="21" t="s">
        <v>138</v>
      </c>
      <c r="R13" s="39"/>
      <c r="S13" s="39"/>
      <c r="T13" s="39"/>
      <c r="U13" s="39"/>
      <c r="V13" s="39"/>
      <c r="W13" s="39"/>
      <c r="X13" s="39"/>
      <c r="Y13" s="39"/>
      <c r="Z13" s="353"/>
      <c r="AA13" s="353"/>
      <c r="AB13" s="353"/>
      <c r="AC13" s="353"/>
      <c r="AD13" s="353"/>
      <c r="AE13" s="353"/>
      <c r="AF13" s="353"/>
      <c r="AG13" s="353"/>
      <c r="AH13" s="353"/>
      <c r="AI13" s="353"/>
      <c r="AJ13" s="353"/>
      <c r="AK13" s="353"/>
      <c r="AL13" s="353"/>
      <c r="AM13" s="353"/>
      <c r="AN13" s="353"/>
      <c r="AO13" s="353"/>
      <c r="AP13" s="353"/>
      <c r="AQ13" s="353"/>
      <c r="AR13" s="353"/>
      <c r="AS13" s="353"/>
      <c r="AT13" s="353"/>
    </row>
    <row r="14" spans="1:46" ht="112.5" customHeight="1">
      <c r="A14" s="204" t="s">
        <v>372</v>
      </c>
      <c r="B14" s="213" t="s">
        <v>493</v>
      </c>
      <c r="C14" s="206"/>
      <c r="D14" s="206" t="s">
        <v>373</v>
      </c>
      <c r="E14" s="462"/>
      <c r="F14" s="205">
        <v>1</v>
      </c>
      <c r="G14" s="206"/>
      <c r="H14" s="363"/>
      <c r="I14" s="205" t="s">
        <v>1584</v>
      </c>
      <c r="J14" s="205" t="s">
        <v>32</v>
      </c>
      <c r="K14" s="364"/>
      <c r="L14" s="211">
        <v>0</v>
      </c>
      <c r="M14" s="99">
        <f t="shared" si="0"/>
        <v>0</v>
      </c>
      <c r="N14" s="342">
        <v>0</v>
      </c>
      <c r="O14" s="99">
        <f t="shared" si="1"/>
        <v>0</v>
      </c>
      <c r="P14" s="99">
        <f t="shared" si="2"/>
        <v>0</v>
      </c>
      <c r="Q14" s="340"/>
      <c r="R14" s="204" t="s">
        <v>372</v>
      </c>
      <c r="S14" s="213" t="s">
        <v>493</v>
      </c>
      <c r="T14" s="206"/>
      <c r="U14" s="206" t="s">
        <v>373</v>
      </c>
      <c r="V14" s="462"/>
      <c r="W14" s="205">
        <v>1</v>
      </c>
      <c r="X14" s="206"/>
      <c r="Y14" s="363"/>
      <c r="Z14" s="205" t="s">
        <v>1584</v>
      </c>
      <c r="AA14" s="205" t="s">
        <v>32</v>
      </c>
      <c r="AB14" s="364"/>
      <c r="AC14" s="211">
        <v>0</v>
      </c>
      <c r="AD14" s="99">
        <f t="shared" ref="AD14:AD15" si="6">AC14*W14</f>
        <v>0</v>
      </c>
      <c r="AE14" s="342">
        <v>0</v>
      </c>
      <c r="AF14" s="99">
        <f t="shared" ref="AF14:AF15" si="7">AD14-(AD14*AE14)</f>
        <v>0</v>
      </c>
      <c r="AG14" s="99">
        <f t="shared" ref="AG14:AG15" si="8">AF14/W14</f>
        <v>0</v>
      </c>
      <c r="AH14" s="340"/>
      <c r="AI14" s="353"/>
      <c r="AJ14" s="353"/>
      <c r="AK14" s="353"/>
      <c r="AL14" s="353"/>
      <c r="AM14" s="353"/>
      <c r="AN14" s="353"/>
      <c r="AO14" s="353"/>
      <c r="AP14" s="353"/>
      <c r="AQ14" s="353"/>
      <c r="AR14" s="353"/>
      <c r="AS14" s="353"/>
      <c r="AT14" s="353"/>
    </row>
    <row r="15" spans="1:46" ht="112.5" customHeight="1">
      <c r="A15" s="247" t="s">
        <v>756</v>
      </c>
      <c r="B15" s="20" t="s">
        <v>959</v>
      </c>
      <c r="C15" s="172" t="s">
        <v>234</v>
      </c>
      <c r="D15" s="22" t="s">
        <v>1293</v>
      </c>
      <c r="E15" s="21"/>
      <c r="F15" s="21">
        <v>1</v>
      </c>
      <c r="G15" s="21"/>
      <c r="H15" s="24">
        <v>29460</v>
      </c>
      <c r="I15" s="21" t="s">
        <v>1585</v>
      </c>
      <c r="J15" s="21" t="s">
        <v>114</v>
      </c>
      <c r="K15" s="402" t="s">
        <v>116</v>
      </c>
      <c r="L15" s="36">
        <v>5684.18</v>
      </c>
      <c r="M15" s="26">
        <f t="shared" si="0"/>
        <v>5684.18</v>
      </c>
      <c r="N15" s="161">
        <v>0.2</v>
      </c>
      <c r="O15" s="28">
        <f t="shared" si="1"/>
        <v>4547.3440000000001</v>
      </c>
      <c r="P15" s="29">
        <f t="shared" si="2"/>
        <v>4547.3440000000001</v>
      </c>
      <c r="Q15" s="21"/>
      <c r="R15" s="247" t="s">
        <v>756</v>
      </c>
      <c r="S15" s="20" t="s">
        <v>959</v>
      </c>
      <c r="T15" s="172" t="s">
        <v>234</v>
      </c>
      <c r="U15" s="22" t="s">
        <v>1293</v>
      </c>
      <c r="V15" s="21"/>
      <c r="W15" s="21">
        <v>1</v>
      </c>
      <c r="X15" s="21"/>
      <c r="Y15" s="24">
        <v>29460</v>
      </c>
      <c r="Z15" s="21" t="s">
        <v>1585</v>
      </c>
      <c r="AA15" s="21" t="s">
        <v>114</v>
      </c>
      <c r="AB15" s="402" t="s">
        <v>116</v>
      </c>
      <c r="AC15" s="36">
        <v>5684.18</v>
      </c>
      <c r="AD15" s="26">
        <f t="shared" si="6"/>
        <v>5684.18</v>
      </c>
      <c r="AE15" s="161">
        <v>0.2</v>
      </c>
      <c r="AF15" s="28">
        <f t="shared" si="7"/>
        <v>4547.3440000000001</v>
      </c>
      <c r="AG15" s="29">
        <f t="shared" si="8"/>
        <v>4547.3440000000001</v>
      </c>
      <c r="AH15" s="21"/>
      <c r="AI15" s="353"/>
      <c r="AJ15" s="353"/>
      <c r="AK15" s="353"/>
      <c r="AL15" s="353"/>
      <c r="AM15" s="353"/>
      <c r="AN15" s="353"/>
      <c r="AO15" s="353"/>
      <c r="AP15" s="353"/>
      <c r="AQ15" s="353"/>
      <c r="AR15" s="353"/>
      <c r="AS15" s="353"/>
      <c r="AT15" s="353"/>
    </row>
    <row r="16" spans="1:46" ht="112.5" customHeight="1">
      <c r="A16" s="247" t="s">
        <v>1586</v>
      </c>
      <c r="B16" s="20" t="s">
        <v>1062</v>
      </c>
      <c r="C16" s="21" t="s">
        <v>220</v>
      </c>
      <c r="D16" s="22" t="s">
        <v>1322</v>
      </c>
      <c r="E16" s="23"/>
      <c r="F16" s="21">
        <v>1</v>
      </c>
      <c r="G16" s="21"/>
      <c r="H16" s="24">
        <v>28035</v>
      </c>
      <c r="I16" s="21" t="s">
        <v>1587</v>
      </c>
      <c r="J16" s="21" t="s">
        <v>344</v>
      </c>
      <c r="K16" s="337">
        <v>44885</v>
      </c>
      <c r="L16" s="36">
        <v>4521</v>
      </c>
      <c r="M16" s="26">
        <f t="shared" si="0"/>
        <v>4521</v>
      </c>
      <c r="N16" s="161">
        <v>0.5</v>
      </c>
      <c r="O16" s="28">
        <f t="shared" si="1"/>
        <v>2260.5</v>
      </c>
      <c r="P16" s="29">
        <f t="shared" si="2"/>
        <v>2260.5</v>
      </c>
      <c r="Q16" s="21"/>
      <c r="R16" s="516"/>
      <c r="S16" s="517"/>
      <c r="T16" s="488"/>
      <c r="U16" s="488"/>
      <c r="V16" s="518"/>
      <c r="W16" s="356"/>
      <c r="X16" s="488"/>
      <c r="Y16" s="519"/>
      <c r="Z16" s="356"/>
      <c r="AA16" s="356"/>
      <c r="AB16" s="520"/>
      <c r="AC16" s="521"/>
      <c r="AD16" s="522"/>
      <c r="AE16" s="523"/>
      <c r="AF16" s="522"/>
      <c r="AG16" s="522"/>
      <c r="AH16" s="343"/>
      <c r="AI16" s="353"/>
      <c r="AJ16" s="353"/>
      <c r="AK16" s="353"/>
      <c r="AL16" s="353"/>
      <c r="AM16" s="353"/>
      <c r="AN16" s="353"/>
      <c r="AO16" s="353"/>
      <c r="AP16" s="353"/>
      <c r="AQ16" s="353"/>
      <c r="AR16" s="353"/>
      <c r="AS16" s="353"/>
      <c r="AT16" s="353"/>
    </row>
  </sheetData>
  <dataValidations count="1">
    <dataValidation type="list" allowBlank="1" showInputMessage="1" showErrorMessage="1" prompt="Status" sqref="AI1:AT12 Z13:AT13 AI14:AT16" xr:uid="{00000000-0002-0000-04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S3"/>
  <sheetViews>
    <sheetView workbookViewId="0"/>
  </sheetViews>
  <sheetFormatPr defaultColWidth="12.5703125" defaultRowHeight="15.75" customHeight="1"/>
  <sheetData>
    <row r="1" spans="1:45" ht="112.5" customHeight="1">
      <c r="A1" s="204" t="s">
        <v>372</v>
      </c>
      <c r="B1" s="20" t="s">
        <v>92</v>
      </c>
      <c r="C1" s="21" t="s">
        <v>234</v>
      </c>
      <c r="D1" s="22" t="s">
        <v>1588</v>
      </c>
      <c r="E1" s="23"/>
      <c r="F1" s="21">
        <v>4</v>
      </c>
      <c r="G1" s="21"/>
      <c r="H1" s="24">
        <v>29550</v>
      </c>
      <c r="I1" s="21" t="s">
        <v>1589</v>
      </c>
      <c r="J1" s="21" t="s">
        <v>117</v>
      </c>
      <c r="K1" s="335" t="s">
        <v>1590</v>
      </c>
      <c r="L1" s="36">
        <v>9627</v>
      </c>
      <c r="M1" s="26">
        <f t="shared" ref="M1:M2" si="0">L1*F1</f>
        <v>38508</v>
      </c>
      <c r="N1" s="449">
        <v>0</v>
      </c>
      <c r="O1" s="28">
        <f t="shared" ref="O1:O3" si="1">M1-(M1*N1)</f>
        <v>38508</v>
      </c>
      <c r="P1" s="29">
        <f t="shared" ref="P1:P2" si="2">O1/F1</f>
        <v>9627</v>
      </c>
      <c r="Q1" s="172"/>
      <c r="R1" s="328"/>
      <c r="S1" s="328"/>
      <c r="T1" s="328"/>
      <c r="U1" s="328"/>
      <c r="V1" s="328"/>
      <c r="W1" s="328"/>
      <c r="X1" s="328"/>
      <c r="Y1" s="328"/>
      <c r="Z1" s="328"/>
      <c r="AA1" s="328"/>
      <c r="AB1" s="328"/>
      <c r="AC1" s="328"/>
      <c r="AD1" s="328"/>
      <c r="AE1" s="328"/>
      <c r="AF1" s="328"/>
      <c r="AG1" s="328"/>
      <c r="AH1" s="328"/>
      <c r="AI1" s="328"/>
      <c r="AJ1" s="328"/>
      <c r="AK1" s="328"/>
      <c r="AL1" s="328"/>
      <c r="AM1" s="328"/>
      <c r="AN1" s="328"/>
      <c r="AO1" s="328"/>
      <c r="AP1" s="328"/>
      <c r="AQ1" s="328"/>
      <c r="AR1" s="328"/>
      <c r="AS1" s="328"/>
    </row>
    <row r="2" spans="1:45" ht="112.5" customHeight="1">
      <c r="A2" s="112" t="s">
        <v>112</v>
      </c>
      <c r="B2" s="20" t="s">
        <v>1575</v>
      </c>
      <c r="C2" s="113" t="s">
        <v>55</v>
      </c>
      <c r="D2" s="113" t="s">
        <v>113</v>
      </c>
      <c r="E2" s="23"/>
      <c r="F2" s="113">
        <v>1</v>
      </c>
      <c r="G2" s="113"/>
      <c r="H2" s="114">
        <v>29551</v>
      </c>
      <c r="I2" s="113" t="s">
        <v>1591</v>
      </c>
      <c r="J2" s="113" t="s">
        <v>951</v>
      </c>
      <c r="K2" s="511">
        <v>45017</v>
      </c>
      <c r="L2" s="158">
        <v>15587</v>
      </c>
      <c r="M2" s="26">
        <f t="shared" si="0"/>
        <v>15587</v>
      </c>
      <c r="N2" s="490">
        <v>0.5</v>
      </c>
      <c r="O2" s="28">
        <f t="shared" si="1"/>
        <v>7793.5</v>
      </c>
      <c r="P2" s="29">
        <f t="shared" si="2"/>
        <v>7793.5</v>
      </c>
      <c r="Q2" s="120"/>
      <c r="R2" s="488"/>
      <c r="S2" s="488"/>
      <c r="T2" s="488"/>
      <c r="U2" s="488"/>
      <c r="V2" s="488"/>
      <c r="W2" s="488"/>
      <c r="X2" s="488"/>
      <c r="Y2" s="488"/>
      <c r="Z2" s="488"/>
      <c r="AA2" s="488"/>
      <c r="AB2" s="488"/>
      <c r="AC2" s="488"/>
      <c r="AD2" s="488"/>
      <c r="AE2" s="488"/>
      <c r="AF2" s="488"/>
      <c r="AG2" s="488"/>
      <c r="AH2" s="488"/>
      <c r="AI2" s="488"/>
      <c r="AJ2" s="488"/>
      <c r="AK2" s="488"/>
      <c r="AL2" s="488"/>
      <c r="AM2" s="488"/>
      <c r="AN2" s="488"/>
      <c r="AO2" s="488"/>
      <c r="AP2" s="488"/>
      <c r="AQ2" s="488"/>
      <c r="AR2" s="488"/>
      <c r="AS2" s="488"/>
    </row>
    <row r="3" spans="1:45" ht="12.75">
      <c r="A3" s="195" t="s">
        <v>337</v>
      </c>
      <c r="B3" s="20" t="s">
        <v>36</v>
      </c>
      <c r="C3" s="21" t="s">
        <v>234</v>
      </c>
      <c r="D3" s="22"/>
      <c r="E3" s="21" t="s">
        <v>114</v>
      </c>
      <c r="F3" s="23"/>
      <c r="G3" s="21">
        <v>1</v>
      </c>
      <c r="H3" s="21"/>
      <c r="I3" s="24">
        <v>25189</v>
      </c>
      <c r="J3" s="21" t="s">
        <v>1592</v>
      </c>
      <c r="K3" s="145" t="s">
        <v>1593</v>
      </c>
      <c r="L3" s="36">
        <v>6270</v>
      </c>
      <c r="M3" s="26">
        <f>L3*G3</f>
        <v>6270</v>
      </c>
      <c r="N3" s="161">
        <v>0.5</v>
      </c>
      <c r="O3" s="28">
        <f t="shared" si="1"/>
        <v>3135</v>
      </c>
      <c r="P3" s="29">
        <f>O3/G3</f>
        <v>3135</v>
      </c>
      <c r="Q3" s="21" t="s">
        <v>97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AS6"/>
  <sheetViews>
    <sheetView workbookViewId="0"/>
  </sheetViews>
  <sheetFormatPr defaultColWidth="12.5703125" defaultRowHeight="15.75" customHeight="1"/>
  <cols>
    <col min="4" max="4" width="2.140625" hidden="1" customWidth="1"/>
    <col min="6" max="6" width="13.140625" customWidth="1"/>
    <col min="7" max="7" width="3.140625" hidden="1" customWidth="1"/>
    <col min="8" max="8" width="12.5703125" hidden="1"/>
    <col min="9" max="9" width="17.42578125" customWidth="1"/>
    <col min="17" max="17" width="20.28515625" customWidth="1"/>
  </cols>
  <sheetData>
    <row r="1" spans="1:45" ht="16.5" customHeight="1"/>
    <row r="2" spans="1:45" ht="112.5" customHeight="1">
      <c r="A2" s="82" t="s">
        <v>54</v>
      </c>
      <c r="B2" s="20" t="s">
        <v>20</v>
      </c>
      <c r="C2" s="21" t="s">
        <v>55</v>
      </c>
      <c r="D2" s="34" t="s">
        <v>1386</v>
      </c>
      <c r="E2" s="23"/>
      <c r="F2" s="21">
        <v>1</v>
      </c>
      <c r="G2" s="21"/>
      <c r="H2" s="24">
        <v>28874</v>
      </c>
      <c r="I2" s="35" t="s">
        <v>1551</v>
      </c>
      <c r="J2" s="21" t="s">
        <v>1388</v>
      </c>
      <c r="K2" s="349">
        <v>44614</v>
      </c>
      <c r="L2" s="36">
        <v>11771</v>
      </c>
      <c r="M2" s="26">
        <f t="shared" ref="M2:M6" si="0">L2*F2</f>
        <v>11771</v>
      </c>
      <c r="N2" s="27">
        <v>0</v>
      </c>
      <c r="O2" s="28">
        <f t="shared" ref="O2:O6" si="1">M2-(M2*N2)</f>
        <v>11771</v>
      </c>
      <c r="P2" s="29">
        <f t="shared" ref="P2:P6" si="2">O2/F2</f>
        <v>11771</v>
      </c>
      <c r="Q2" s="21" t="s">
        <v>1552</v>
      </c>
      <c r="R2" s="39"/>
      <c r="S2" s="39"/>
      <c r="T2" s="39"/>
      <c r="U2" s="39"/>
      <c r="V2" s="39"/>
      <c r="W2" s="39"/>
      <c r="X2" s="39"/>
      <c r="Y2" s="39"/>
      <c r="Z2" s="39"/>
      <c r="AA2" s="39"/>
      <c r="AB2" s="39"/>
      <c r="AC2" s="39"/>
      <c r="AD2" s="39"/>
      <c r="AE2" s="39"/>
      <c r="AF2" s="39"/>
      <c r="AG2" s="39"/>
      <c r="AH2" s="39"/>
      <c r="AI2" s="39"/>
      <c r="AJ2" s="39"/>
      <c r="AK2" s="39"/>
      <c r="AL2" s="39"/>
      <c r="AM2" s="39"/>
      <c r="AN2" s="39"/>
      <c r="AO2" s="39"/>
      <c r="AP2" s="39"/>
      <c r="AQ2" s="39"/>
      <c r="AR2" s="39"/>
      <c r="AS2" s="39"/>
    </row>
    <row r="3" spans="1:45" ht="112.5" customHeight="1">
      <c r="A3" s="195" t="s">
        <v>337</v>
      </c>
      <c r="B3" s="20" t="s">
        <v>20</v>
      </c>
      <c r="C3" s="21" t="s">
        <v>234</v>
      </c>
      <c r="D3" s="22" t="s">
        <v>1594</v>
      </c>
      <c r="E3" s="23"/>
      <c r="F3" s="21">
        <v>1</v>
      </c>
      <c r="G3" s="21"/>
      <c r="H3" s="24">
        <v>26889</v>
      </c>
      <c r="I3" s="21" t="s">
        <v>1595</v>
      </c>
      <c r="J3" s="21" t="s">
        <v>145</v>
      </c>
      <c r="K3" s="337">
        <v>44792</v>
      </c>
      <c r="L3" s="36">
        <v>8858</v>
      </c>
      <c r="M3" s="26">
        <f t="shared" si="0"/>
        <v>8858</v>
      </c>
      <c r="N3" s="161">
        <v>0.55000000000000004</v>
      </c>
      <c r="O3" s="28">
        <f t="shared" si="1"/>
        <v>3986.0999999999995</v>
      </c>
      <c r="P3" s="29">
        <f t="shared" si="2"/>
        <v>3986.0999999999995</v>
      </c>
      <c r="Q3" s="21" t="s">
        <v>1596</v>
      </c>
      <c r="R3" s="39"/>
      <c r="S3" s="39"/>
      <c r="T3" s="39"/>
      <c r="U3" s="39"/>
      <c r="V3" s="39"/>
      <c r="W3" s="39"/>
      <c r="X3" s="39"/>
      <c r="Y3" s="39"/>
      <c r="Z3" s="39"/>
      <c r="AA3" s="39"/>
      <c r="AB3" s="39"/>
      <c r="AC3" s="39"/>
      <c r="AD3" s="39"/>
      <c r="AE3" s="39"/>
      <c r="AF3" s="39"/>
      <c r="AG3" s="39"/>
      <c r="AH3" s="39"/>
      <c r="AI3" s="39"/>
      <c r="AJ3" s="39"/>
      <c r="AK3" s="39"/>
      <c r="AL3" s="39"/>
      <c r="AM3" s="39"/>
      <c r="AN3" s="39"/>
      <c r="AO3" s="39"/>
      <c r="AP3" s="39"/>
      <c r="AQ3" s="39"/>
      <c r="AR3" s="39"/>
      <c r="AS3" s="39"/>
    </row>
    <row r="4" spans="1:45" ht="112.5" customHeight="1">
      <c r="A4" s="269" t="s">
        <v>638</v>
      </c>
      <c r="B4" s="20" t="s">
        <v>1062</v>
      </c>
      <c r="C4" s="21" t="s">
        <v>220</v>
      </c>
      <c r="D4" s="22" t="s">
        <v>1597</v>
      </c>
      <c r="E4" s="23"/>
      <c r="F4" s="21">
        <v>1</v>
      </c>
      <c r="G4" s="21"/>
      <c r="H4" s="24">
        <v>29290</v>
      </c>
      <c r="I4" s="21" t="s">
        <v>1598</v>
      </c>
      <c r="J4" s="21" t="s">
        <v>117</v>
      </c>
      <c r="K4" s="345">
        <v>44795</v>
      </c>
      <c r="L4" s="36">
        <v>3411.78</v>
      </c>
      <c r="M4" s="26">
        <f t="shared" si="0"/>
        <v>3411.78</v>
      </c>
      <c r="N4" s="116">
        <v>0.2</v>
      </c>
      <c r="O4" s="28">
        <f t="shared" si="1"/>
        <v>2729.424</v>
      </c>
      <c r="P4" s="29">
        <f t="shared" si="2"/>
        <v>2729.424</v>
      </c>
      <c r="Q4" s="172" t="s">
        <v>1599</v>
      </c>
      <c r="R4" s="328"/>
      <c r="S4" s="328"/>
      <c r="T4" s="328"/>
      <c r="U4" s="328"/>
      <c r="V4" s="328"/>
      <c r="W4" s="328"/>
      <c r="X4" s="328"/>
      <c r="Y4" s="328"/>
      <c r="Z4" s="328"/>
      <c r="AA4" s="328"/>
      <c r="AB4" s="328"/>
      <c r="AC4" s="328"/>
      <c r="AD4" s="328"/>
      <c r="AE4" s="328"/>
      <c r="AF4" s="328"/>
      <c r="AG4" s="328"/>
      <c r="AH4" s="328"/>
      <c r="AI4" s="328"/>
      <c r="AJ4" s="328"/>
      <c r="AK4" s="328"/>
      <c r="AL4" s="328"/>
      <c r="AM4" s="328"/>
      <c r="AN4" s="328"/>
      <c r="AO4" s="328"/>
      <c r="AP4" s="328"/>
      <c r="AQ4" s="328"/>
      <c r="AR4" s="328"/>
      <c r="AS4" s="328"/>
    </row>
    <row r="5" spans="1:45" ht="112.5" customHeight="1">
      <c r="A5" s="82" t="s">
        <v>54</v>
      </c>
      <c r="B5" s="20" t="s">
        <v>36</v>
      </c>
      <c r="C5" s="21" t="s">
        <v>55</v>
      </c>
      <c r="D5" s="34" t="s">
        <v>1600</v>
      </c>
      <c r="E5" s="23"/>
      <c r="F5" s="21">
        <v>1</v>
      </c>
      <c r="G5" s="21"/>
      <c r="H5" s="24">
        <v>20573</v>
      </c>
      <c r="I5" s="35" t="s">
        <v>1601</v>
      </c>
      <c r="J5" s="21" t="s">
        <v>445</v>
      </c>
      <c r="K5" s="25" t="s">
        <v>1602</v>
      </c>
      <c r="L5" s="36">
        <v>10798</v>
      </c>
      <c r="M5" s="26">
        <f t="shared" si="0"/>
        <v>10798</v>
      </c>
      <c r="N5" s="27">
        <v>0.6</v>
      </c>
      <c r="O5" s="28">
        <f t="shared" si="1"/>
        <v>4319.2</v>
      </c>
      <c r="P5" s="29">
        <f t="shared" si="2"/>
        <v>4319.2</v>
      </c>
      <c r="Q5" s="21" t="s">
        <v>1603</v>
      </c>
      <c r="R5" s="39"/>
      <c r="S5" s="39"/>
      <c r="T5" s="39"/>
      <c r="U5" s="39"/>
      <c r="V5" s="39"/>
      <c r="W5" s="39"/>
      <c r="X5" s="39"/>
      <c r="Y5" s="39"/>
      <c r="Z5" s="39"/>
      <c r="AA5" s="39"/>
      <c r="AB5" s="39"/>
      <c r="AC5" s="39"/>
      <c r="AD5" s="39"/>
      <c r="AE5" s="39"/>
      <c r="AF5" s="39"/>
      <c r="AG5" s="39"/>
      <c r="AH5" s="39"/>
      <c r="AI5" s="39"/>
      <c r="AJ5" s="39"/>
      <c r="AK5" s="39"/>
      <c r="AL5" s="39"/>
      <c r="AM5" s="39"/>
      <c r="AN5" s="39"/>
      <c r="AO5" s="39"/>
      <c r="AP5" s="39"/>
      <c r="AQ5" s="39"/>
      <c r="AR5" s="39"/>
      <c r="AS5" s="39"/>
    </row>
    <row r="6" spans="1:45" ht="112.5" customHeight="1">
      <c r="A6" s="269" t="s">
        <v>638</v>
      </c>
      <c r="B6" s="166" t="s">
        <v>36</v>
      </c>
      <c r="C6" s="21" t="s">
        <v>241</v>
      </c>
      <c r="D6" s="22" t="s">
        <v>718</v>
      </c>
      <c r="E6" s="23"/>
      <c r="F6" s="21">
        <v>1</v>
      </c>
      <c r="G6" s="21"/>
      <c r="H6" s="24">
        <v>27453</v>
      </c>
      <c r="I6" s="21" t="s">
        <v>1604</v>
      </c>
      <c r="J6" s="21" t="s">
        <v>145</v>
      </c>
      <c r="K6" s="145" t="s">
        <v>1605</v>
      </c>
      <c r="L6" s="36">
        <v>16201.94</v>
      </c>
      <c r="M6" s="26">
        <f t="shared" si="0"/>
        <v>16201.94</v>
      </c>
      <c r="N6" s="161">
        <v>0.5</v>
      </c>
      <c r="O6" s="28">
        <f t="shared" si="1"/>
        <v>8100.97</v>
      </c>
      <c r="P6" s="29">
        <f t="shared" si="2"/>
        <v>8100.97</v>
      </c>
      <c r="Q6" s="35"/>
      <c r="R6" s="331" t="s">
        <v>941</v>
      </c>
      <c r="S6" s="331"/>
      <c r="T6" s="331"/>
      <c r="U6" s="331"/>
      <c r="V6" s="331"/>
      <c r="W6" s="331"/>
      <c r="X6" s="331"/>
      <c r="Y6" s="331"/>
      <c r="Z6" s="331"/>
      <c r="AA6" s="331"/>
      <c r="AB6" s="331"/>
      <c r="AC6" s="331"/>
      <c r="AD6" s="331"/>
      <c r="AE6" s="331"/>
      <c r="AF6" s="331"/>
      <c r="AG6" s="331"/>
      <c r="AH6" s="331"/>
      <c r="AI6" s="331"/>
      <c r="AJ6" s="331"/>
      <c r="AK6" s="331"/>
      <c r="AL6" s="331"/>
      <c r="AM6" s="331"/>
      <c r="AN6" s="331"/>
      <c r="AO6" s="331"/>
      <c r="AP6" s="331"/>
      <c r="AQ6" s="331"/>
      <c r="AR6" s="331"/>
      <c r="AS6" s="331"/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AS1"/>
  <sheetViews>
    <sheetView workbookViewId="0"/>
  </sheetViews>
  <sheetFormatPr defaultColWidth="12.5703125" defaultRowHeight="15.75" customHeight="1"/>
  <cols>
    <col min="3" max="4" width="12.5703125" hidden="1"/>
    <col min="7" max="7" width="12.5703125" hidden="1"/>
    <col min="11" max="11" width="12.5703125" hidden="1"/>
  </cols>
  <sheetData>
    <row r="1" spans="1:45" ht="112.5" customHeight="1">
      <c r="A1" s="176" t="s">
        <v>203</v>
      </c>
      <c r="B1" s="20" t="s">
        <v>1606</v>
      </c>
      <c r="C1" s="21" t="s">
        <v>912</v>
      </c>
      <c r="D1" s="22"/>
      <c r="E1" s="23"/>
      <c r="F1" s="21">
        <v>5</v>
      </c>
      <c r="G1" s="21"/>
      <c r="H1" s="24">
        <v>12131</v>
      </c>
      <c r="I1" s="21" t="s">
        <v>1607</v>
      </c>
      <c r="J1" s="21" t="s">
        <v>957</v>
      </c>
      <c r="K1" s="335" t="s">
        <v>52</v>
      </c>
      <c r="L1" s="36">
        <v>794.24</v>
      </c>
      <c r="M1" s="26">
        <f>L1*F1</f>
        <v>3971.2</v>
      </c>
      <c r="N1" s="449"/>
      <c r="O1" s="28"/>
      <c r="P1" s="29"/>
      <c r="Q1" s="159" t="s">
        <v>1608</v>
      </c>
      <c r="R1" s="328"/>
      <c r="S1" s="328"/>
      <c r="T1" s="328"/>
      <c r="U1" s="328"/>
      <c r="V1" s="328"/>
      <c r="W1" s="328"/>
      <c r="X1" s="328"/>
      <c r="Y1" s="328"/>
      <c r="Z1" s="328"/>
      <c r="AA1" s="328"/>
      <c r="AB1" s="328"/>
      <c r="AC1" s="328"/>
      <c r="AD1" s="328"/>
      <c r="AE1" s="328"/>
      <c r="AF1" s="328"/>
      <c r="AG1" s="328"/>
      <c r="AH1" s="328"/>
      <c r="AI1" s="328"/>
      <c r="AJ1" s="328"/>
      <c r="AK1" s="328"/>
      <c r="AL1" s="328"/>
      <c r="AM1" s="328"/>
      <c r="AN1" s="328"/>
      <c r="AO1" s="328"/>
      <c r="AP1" s="328"/>
      <c r="AQ1" s="328"/>
      <c r="AR1" s="328"/>
      <c r="AS1" s="328"/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FF00"/>
    <outlinePr summaryRight="0"/>
    <pageSetUpPr fitToPage="1"/>
  </sheetPr>
  <dimension ref="A1:AF259"/>
  <sheetViews>
    <sheetView workbookViewId="0">
      <pane ySplit="2" topLeftCell="A3" activePane="bottomLeft" state="frozen"/>
      <selection pane="bottomLeft" activeCell="B4" sqref="B4"/>
    </sheetView>
  </sheetViews>
  <sheetFormatPr defaultColWidth="12.5703125" defaultRowHeight="15.75" customHeight="1" outlineLevelRow="1"/>
  <cols>
    <col min="1" max="1" width="11.140625" customWidth="1"/>
    <col min="2" max="2" width="10.85546875" customWidth="1"/>
    <col min="3" max="3" width="8.28515625" customWidth="1"/>
    <col min="4" max="4" width="15.42578125" customWidth="1"/>
    <col min="5" max="5" width="18.85546875" customWidth="1"/>
    <col min="6" max="6" width="4.7109375" customWidth="1"/>
    <col min="7" max="7" width="7.28515625" customWidth="1"/>
    <col min="8" max="8" width="21.42578125" customWidth="1"/>
    <col min="9" max="9" width="7.42578125" customWidth="1"/>
    <col min="10" max="10" width="9" customWidth="1"/>
    <col min="11" max="11" width="12.85546875" customWidth="1"/>
    <col min="12" max="12" width="11.85546875" customWidth="1"/>
    <col min="13" max="13" width="8" customWidth="1"/>
    <col min="14" max="14" width="12.7109375" customWidth="1"/>
    <col min="15" max="15" width="11.42578125" customWidth="1"/>
    <col min="16" max="16" width="23.42578125" customWidth="1"/>
    <col min="17" max="32" width="17.42578125" customWidth="1"/>
  </cols>
  <sheetData>
    <row r="1" spans="1:32" ht="12.75" outlineLevel="1">
      <c r="A1" s="11"/>
      <c r="B1" s="621" t="s">
        <v>1609</v>
      </c>
      <c r="C1" s="619"/>
      <c r="D1" s="619"/>
      <c r="E1" s="619"/>
      <c r="F1" s="619"/>
      <c r="G1" s="619"/>
      <c r="H1" s="619"/>
      <c r="I1" s="619"/>
      <c r="J1" s="619"/>
      <c r="K1" s="619"/>
      <c r="L1" s="619"/>
      <c r="M1" s="619"/>
      <c r="N1" s="619"/>
      <c r="O1" s="619"/>
      <c r="P1" s="619"/>
      <c r="Q1" s="620"/>
      <c r="R1" s="326"/>
      <c r="S1" s="326"/>
      <c r="T1" s="326"/>
      <c r="U1" s="326"/>
      <c r="V1" s="326"/>
      <c r="W1" s="326"/>
      <c r="X1" s="326"/>
      <c r="Y1" s="326"/>
      <c r="Z1" s="326"/>
      <c r="AA1" s="326"/>
      <c r="AB1" s="326"/>
      <c r="AC1" s="326"/>
      <c r="AD1" s="326"/>
      <c r="AE1" s="326"/>
      <c r="AF1" s="326"/>
    </row>
    <row r="2" spans="1:32" ht="26.25" customHeight="1" outlineLevel="1">
      <c r="A2" s="7" t="s">
        <v>1610</v>
      </c>
      <c r="B2" s="8" t="s">
        <v>4</v>
      </c>
      <c r="C2" s="11" t="s">
        <v>5</v>
      </c>
      <c r="D2" s="10" t="s">
        <v>6</v>
      </c>
      <c r="E2" s="11" t="s">
        <v>8</v>
      </c>
      <c r="F2" s="11" t="s">
        <v>9</v>
      </c>
      <c r="G2" s="12" t="s">
        <v>10</v>
      </c>
      <c r="H2" s="11" t="s">
        <v>11</v>
      </c>
      <c r="I2" s="11" t="s">
        <v>7</v>
      </c>
      <c r="J2" s="11" t="s">
        <v>1611</v>
      </c>
      <c r="K2" s="14" t="s">
        <v>13</v>
      </c>
      <c r="L2" s="14" t="s">
        <v>14</v>
      </c>
      <c r="M2" s="524" t="s">
        <v>1612</v>
      </c>
      <c r="N2" s="17" t="s">
        <v>16</v>
      </c>
      <c r="O2" s="17" t="s">
        <v>17</v>
      </c>
      <c r="P2" s="11" t="s">
        <v>18</v>
      </c>
      <c r="Q2" s="11" t="s">
        <v>1613</v>
      </c>
      <c r="R2" s="326"/>
      <c r="S2" s="326"/>
      <c r="T2" s="326"/>
      <c r="U2" s="326"/>
      <c r="V2" s="326"/>
      <c r="W2" s="326"/>
      <c r="X2" s="326"/>
      <c r="Y2" s="326"/>
      <c r="Z2" s="326"/>
      <c r="AA2" s="326"/>
      <c r="AB2" s="326"/>
      <c r="AC2" s="326"/>
      <c r="AD2" s="326"/>
      <c r="AE2" s="326"/>
      <c r="AF2" s="326"/>
    </row>
    <row r="3" spans="1:32" ht="116.25" customHeight="1">
      <c r="A3" s="19" t="s">
        <v>1614</v>
      </c>
      <c r="B3" s="20"/>
      <c r="C3" s="21"/>
      <c r="D3" s="22" t="s">
        <v>1615</v>
      </c>
      <c r="E3" s="23"/>
      <c r="F3" s="21">
        <v>2</v>
      </c>
      <c r="G3" s="24"/>
      <c r="H3" s="21" t="s">
        <v>1616</v>
      </c>
      <c r="I3" s="21" t="s">
        <v>32</v>
      </c>
      <c r="J3" s="350"/>
      <c r="K3" s="29"/>
      <c r="L3" s="29"/>
      <c r="M3" s="392"/>
      <c r="N3" s="29"/>
      <c r="O3" s="29"/>
      <c r="P3" s="22"/>
      <c r="Q3" s="374"/>
      <c r="R3" s="353"/>
      <c r="S3" s="353"/>
      <c r="T3" s="353"/>
      <c r="U3" s="353"/>
      <c r="V3" s="353"/>
      <c r="W3" s="353"/>
      <c r="X3" s="353"/>
      <c r="Y3" s="353"/>
      <c r="Z3" s="353"/>
      <c r="AA3" s="353"/>
      <c r="AB3" s="353"/>
      <c r="AC3" s="353"/>
      <c r="AD3" s="353"/>
      <c r="AE3" s="353"/>
      <c r="AF3" s="353"/>
    </row>
    <row r="4" spans="1:32" ht="116.25" customHeight="1">
      <c r="A4" s="126" t="s">
        <v>127</v>
      </c>
      <c r="B4" s="20" t="s">
        <v>36</v>
      </c>
      <c r="C4" s="21" t="s">
        <v>1109</v>
      </c>
      <c r="D4" s="22" t="s">
        <v>1617</v>
      </c>
      <c r="E4" s="23"/>
      <c r="F4" s="21">
        <v>1</v>
      </c>
      <c r="G4" s="24">
        <v>27658</v>
      </c>
      <c r="H4" s="21" t="s">
        <v>1618</v>
      </c>
      <c r="I4" s="21" t="s">
        <v>951</v>
      </c>
      <c r="J4" s="349">
        <v>44762</v>
      </c>
      <c r="K4" s="36">
        <v>14856</v>
      </c>
      <c r="L4" s="29">
        <f>F4*K4</f>
        <v>14856</v>
      </c>
      <c r="M4" s="370">
        <v>0.4</v>
      </c>
      <c r="N4" s="29">
        <f>L4-(L4*M4)</f>
        <v>8913.5999999999985</v>
      </c>
      <c r="O4" s="29">
        <f>K4-(K4*M4)</f>
        <v>8913.5999999999985</v>
      </c>
      <c r="P4" s="21" t="s">
        <v>952</v>
      </c>
      <c r="Q4" s="374" t="s">
        <v>1042</v>
      </c>
      <c r="R4" s="353"/>
      <c r="S4" s="353"/>
      <c r="T4" s="353"/>
      <c r="U4" s="353"/>
      <c r="V4" s="353"/>
      <c r="W4" s="353"/>
      <c r="X4" s="353"/>
      <c r="Y4" s="353"/>
      <c r="Z4" s="353"/>
      <c r="AA4" s="353"/>
      <c r="AB4" s="353"/>
      <c r="AC4" s="353"/>
      <c r="AD4" s="353"/>
      <c r="AE4" s="353"/>
      <c r="AF4" s="353"/>
    </row>
    <row r="5" spans="1:32" ht="116.25" customHeight="1">
      <c r="A5" s="19" t="s">
        <v>1619</v>
      </c>
      <c r="B5" s="20"/>
      <c r="C5" s="21"/>
      <c r="D5" s="22" t="s">
        <v>1620</v>
      </c>
      <c r="E5" s="19"/>
      <c r="F5" s="21">
        <v>1</v>
      </c>
      <c r="G5" s="360"/>
      <c r="H5" s="21" t="s">
        <v>1621</v>
      </c>
      <c r="I5" s="21"/>
      <c r="J5" s="349"/>
      <c r="K5" s="29"/>
      <c r="L5" s="29"/>
      <c r="M5" s="392"/>
      <c r="N5" s="29"/>
      <c r="O5" s="29"/>
      <c r="P5" s="253"/>
      <c r="Q5" s="374"/>
      <c r="R5" s="353"/>
      <c r="S5" s="353"/>
      <c r="T5" s="353"/>
      <c r="U5" s="353"/>
      <c r="V5" s="353"/>
      <c r="W5" s="353"/>
      <c r="X5" s="353"/>
      <c r="Y5" s="353"/>
      <c r="Z5" s="353"/>
      <c r="AA5" s="353"/>
      <c r="AB5" s="353"/>
      <c r="AC5" s="353"/>
      <c r="AD5" s="353"/>
      <c r="AE5" s="353"/>
      <c r="AF5" s="353"/>
    </row>
    <row r="6" spans="1:32" ht="116.25" customHeight="1">
      <c r="A6" s="472" t="s">
        <v>1619</v>
      </c>
      <c r="B6" s="20"/>
      <c r="C6" s="21"/>
      <c r="D6" s="22" t="s">
        <v>1620</v>
      </c>
      <c r="E6" s="19"/>
      <c r="F6" s="21">
        <v>1</v>
      </c>
      <c r="G6" s="360"/>
      <c r="H6" s="21" t="s">
        <v>1622</v>
      </c>
      <c r="I6" s="21"/>
      <c r="J6" s="349"/>
      <c r="K6" s="29"/>
      <c r="L6" s="29"/>
      <c r="M6" s="392"/>
      <c r="N6" s="29"/>
      <c r="O6" s="29"/>
      <c r="P6" s="253"/>
      <c r="Q6" s="374"/>
      <c r="R6" s="353"/>
      <c r="S6" s="353"/>
      <c r="T6" s="353"/>
      <c r="U6" s="353"/>
      <c r="V6" s="353"/>
      <c r="W6" s="353"/>
      <c r="X6" s="353"/>
      <c r="Y6" s="353"/>
      <c r="Z6" s="353"/>
      <c r="AA6" s="353"/>
      <c r="AB6" s="353"/>
      <c r="AC6" s="353"/>
      <c r="AD6" s="353"/>
      <c r="AE6" s="353"/>
      <c r="AF6" s="353"/>
    </row>
    <row r="7" spans="1:32" ht="116.25" customHeight="1">
      <c r="A7" s="19" t="s">
        <v>475</v>
      </c>
      <c r="B7" s="20"/>
      <c r="C7" s="21"/>
      <c r="D7" s="22" t="s">
        <v>1623</v>
      </c>
      <c r="E7" s="23"/>
      <c r="F7" s="21">
        <v>2</v>
      </c>
      <c r="G7" s="24"/>
      <c r="H7" s="21" t="s">
        <v>1624</v>
      </c>
      <c r="I7" s="21"/>
      <c r="J7" s="349"/>
      <c r="K7" s="29"/>
      <c r="L7" s="29"/>
      <c r="M7" s="392"/>
      <c r="N7" s="29"/>
      <c r="O7" s="29"/>
      <c r="P7" s="253"/>
      <c r="Q7" s="374"/>
      <c r="R7" s="353"/>
      <c r="S7" s="353"/>
      <c r="T7" s="353"/>
      <c r="U7" s="353"/>
      <c r="V7" s="353"/>
      <c r="W7" s="353"/>
      <c r="X7" s="353"/>
      <c r="Y7" s="353"/>
      <c r="Z7" s="353"/>
      <c r="AA7" s="353"/>
      <c r="AB7" s="353"/>
      <c r="AC7" s="353"/>
      <c r="AD7" s="353"/>
      <c r="AE7" s="353"/>
      <c r="AF7" s="353"/>
    </row>
    <row r="8" spans="1:32" ht="116.25" customHeight="1">
      <c r="A8" s="19" t="s">
        <v>1625</v>
      </c>
      <c r="B8" s="20"/>
      <c r="C8" s="21"/>
      <c r="D8" s="22" t="s">
        <v>123</v>
      </c>
      <c r="E8" s="23"/>
      <c r="F8" s="21">
        <v>1</v>
      </c>
      <c r="G8" s="24"/>
      <c r="H8" s="21" t="s">
        <v>1626</v>
      </c>
      <c r="I8" s="21" t="s">
        <v>1627</v>
      </c>
      <c r="J8" s="349"/>
      <c r="K8" s="26">
        <v>18646</v>
      </c>
      <c r="L8" s="29"/>
      <c r="M8" s="392"/>
      <c r="N8" s="29"/>
      <c r="O8" s="29"/>
      <c r="P8" s="253"/>
      <c r="Q8" s="374"/>
      <c r="R8" s="353"/>
      <c r="S8" s="353"/>
      <c r="T8" s="353"/>
      <c r="U8" s="353"/>
      <c r="V8" s="353"/>
      <c r="W8" s="353"/>
      <c r="X8" s="353"/>
      <c r="Y8" s="353"/>
      <c r="Z8" s="353"/>
      <c r="AA8" s="353"/>
      <c r="AB8" s="353"/>
      <c r="AC8" s="353"/>
      <c r="AD8" s="353"/>
      <c r="AE8" s="353"/>
      <c r="AF8" s="353"/>
    </row>
    <row r="9" spans="1:32" ht="116.25" customHeight="1">
      <c r="A9" s="82" t="s">
        <v>1628</v>
      </c>
      <c r="B9" s="20"/>
      <c r="C9" s="21"/>
      <c r="D9" s="22" t="s">
        <v>113</v>
      </c>
      <c r="E9" s="23"/>
      <c r="F9" s="21">
        <v>1</v>
      </c>
      <c r="G9" s="24"/>
      <c r="H9" s="21" t="s">
        <v>1629</v>
      </c>
      <c r="I9" s="21" t="s">
        <v>1627</v>
      </c>
      <c r="J9" s="349"/>
      <c r="K9" s="26">
        <v>15586</v>
      </c>
      <c r="L9" s="29"/>
      <c r="M9" s="403"/>
      <c r="N9" s="29"/>
      <c r="O9" s="29"/>
      <c r="P9" s="21"/>
      <c r="Q9" s="374"/>
      <c r="R9" s="353"/>
      <c r="S9" s="353"/>
      <c r="T9" s="353"/>
      <c r="U9" s="353"/>
      <c r="V9" s="353"/>
      <c r="W9" s="353"/>
      <c r="X9" s="353"/>
      <c r="Y9" s="353"/>
      <c r="Z9" s="353"/>
      <c r="AA9" s="353"/>
      <c r="AB9" s="353"/>
      <c r="AC9" s="353"/>
      <c r="AD9" s="353"/>
      <c r="AE9" s="353"/>
      <c r="AF9" s="353"/>
    </row>
    <row r="10" spans="1:32" ht="116.25" customHeight="1">
      <c r="A10" s="82" t="s">
        <v>996</v>
      </c>
      <c r="B10" s="20"/>
      <c r="C10" s="21"/>
      <c r="D10" s="22" t="s">
        <v>373</v>
      </c>
      <c r="E10" s="525"/>
      <c r="F10" s="21">
        <v>2</v>
      </c>
      <c r="G10" s="24"/>
      <c r="H10" s="21" t="s">
        <v>1630</v>
      </c>
      <c r="I10" s="21" t="s">
        <v>1627</v>
      </c>
      <c r="J10" s="349"/>
      <c r="K10" s="26">
        <v>11041</v>
      </c>
      <c r="L10" s="26">
        <v>22082</v>
      </c>
      <c r="M10" s="392"/>
      <c r="N10" s="29"/>
      <c r="O10" s="29"/>
      <c r="P10" s="21"/>
      <c r="Q10" s="374"/>
      <c r="R10" s="353"/>
      <c r="S10" s="353"/>
      <c r="T10" s="353"/>
      <c r="U10" s="353"/>
      <c r="V10" s="353"/>
      <c r="W10" s="353"/>
      <c r="X10" s="353"/>
      <c r="Y10" s="353"/>
      <c r="Z10" s="353"/>
      <c r="AA10" s="353"/>
      <c r="AB10" s="353"/>
      <c r="AC10" s="353"/>
      <c r="AD10" s="353"/>
      <c r="AE10" s="353"/>
      <c r="AF10" s="353"/>
    </row>
    <row r="11" spans="1:32" ht="116.25" customHeight="1">
      <c r="A11" s="526" t="s">
        <v>1631</v>
      </c>
      <c r="B11" s="20"/>
      <c r="C11" s="206"/>
      <c r="D11" s="205" t="s">
        <v>1632</v>
      </c>
      <c r="E11" s="23"/>
      <c r="F11" s="84">
        <v>1</v>
      </c>
      <c r="G11" s="87"/>
      <c r="H11" s="84" t="s">
        <v>1633</v>
      </c>
      <c r="I11" s="84" t="s">
        <v>1627</v>
      </c>
      <c r="J11" s="527"/>
      <c r="K11" s="96">
        <v>3905</v>
      </c>
      <c r="L11" s="100"/>
      <c r="M11" s="528"/>
      <c r="N11" s="100"/>
      <c r="O11" s="100"/>
      <c r="P11" s="335"/>
      <c r="Q11" s="529"/>
      <c r="R11" s="353"/>
      <c r="S11" s="353"/>
      <c r="T11" s="353"/>
      <c r="U11" s="353"/>
      <c r="V11" s="353"/>
      <c r="W11" s="353"/>
      <c r="X11" s="353"/>
      <c r="Y11" s="353"/>
      <c r="Z11" s="353"/>
      <c r="AA11" s="353"/>
      <c r="AB11" s="353"/>
      <c r="AC11" s="353"/>
      <c r="AD11" s="353"/>
      <c r="AE11" s="353"/>
      <c r="AF11" s="353"/>
    </row>
    <row r="12" spans="1:32" ht="116.25" customHeight="1">
      <c r="A12" s="82" t="s">
        <v>996</v>
      </c>
      <c r="B12" s="20"/>
      <c r="C12" s="21"/>
      <c r="D12" s="22" t="s">
        <v>1607</v>
      </c>
      <c r="E12" s="23"/>
      <c r="F12" s="21">
        <v>2</v>
      </c>
      <c r="G12" s="24"/>
      <c r="H12" s="21" t="s">
        <v>1634</v>
      </c>
      <c r="I12" s="21" t="s">
        <v>1627</v>
      </c>
      <c r="J12" s="349"/>
      <c r="K12" s="26">
        <v>9626</v>
      </c>
      <c r="L12" s="26">
        <v>19252</v>
      </c>
      <c r="M12" s="392"/>
      <c r="N12" s="29"/>
      <c r="O12" s="29"/>
      <c r="P12" s="35"/>
      <c r="Q12" s="374"/>
      <c r="R12" s="353"/>
      <c r="S12" s="353"/>
      <c r="T12" s="353"/>
      <c r="U12" s="353"/>
      <c r="V12" s="353"/>
      <c r="W12" s="353"/>
      <c r="X12" s="353"/>
      <c r="Y12" s="353"/>
      <c r="Z12" s="353"/>
      <c r="AA12" s="353"/>
      <c r="AB12" s="353"/>
      <c r="AC12" s="353"/>
      <c r="AD12" s="353"/>
      <c r="AE12" s="353"/>
      <c r="AF12" s="353"/>
    </row>
    <row r="13" spans="1:32" ht="116.25" customHeight="1">
      <c r="A13" s="526" t="s">
        <v>996</v>
      </c>
      <c r="B13" s="20"/>
      <c r="C13" s="206"/>
      <c r="D13" s="205" t="s">
        <v>1607</v>
      </c>
      <c r="E13" s="128"/>
      <c r="F13" s="205">
        <v>2</v>
      </c>
      <c r="G13" s="363"/>
      <c r="H13" s="205" t="s">
        <v>1634</v>
      </c>
      <c r="I13" s="205" t="s">
        <v>1627</v>
      </c>
      <c r="J13" s="469"/>
      <c r="K13" s="211">
        <v>9626</v>
      </c>
      <c r="L13" s="211">
        <v>19252</v>
      </c>
      <c r="M13" s="530"/>
      <c r="N13" s="99"/>
      <c r="O13" s="99"/>
      <c r="P13" s="205"/>
      <c r="Q13" s="434"/>
      <c r="R13" s="531"/>
      <c r="S13" s="531"/>
      <c r="T13" s="531"/>
      <c r="U13" s="531"/>
      <c r="V13" s="531"/>
      <c r="W13" s="531"/>
      <c r="X13" s="531"/>
      <c r="Y13" s="531"/>
      <c r="Z13" s="531"/>
      <c r="AA13" s="531"/>
      <c r="AB13" s="531"/>
      <c r="AC13" s="531"/>
      <c r="AD13" s="531"/>
      <c r="AE13" s="531"/>
      <c r="AF13" s="531"/>
    </row>
    <row r="14" spans="1:32" ht="116.25" customHeight="1">
      <c r="A14" s="82" t="s">
        <v>1619</v>
      </c>
      <c r="B14" s="20"/>
      <c r="C14" s="21"/>
      <c r="D14" s="22" t="s">
        <v>1635</v>
      </c>
      <c r="E14" s="23"/>
      <c r="F14" s="21">
        <v>1</v>
      </c>
      <c r="G14" s="24">
        <v>2194</v>
      </c>
      <c r="H14" s="21" t="s">
        <v>1636</v>
      </c>
      <c r="I14" s="21" t="s">
        <v>1637</v>
      </c>
      <c r="J14" s="349"/>
      <c r="K14" s="29"/>
      <c r="L14" s="29"/>
      <c r="M14" s="392"/>
      <c r="N14" s="29"/>
      <c r="O14" s="29"/>
      <c r="P14" s="35"/>
      <c r="Q14" s="374"/>
      <c r="R14" s="353"/>
      <c r="S14" s="353"/>
      <c r="T14" s="353"/>
      <c r="U14" s="353"/>
      <c r="V14" s="353"/>
      <c r="W14" s="353"/>
      <c r="X14" s="353"/>
      <c r="Y14" s="353"/>
      <c r="Z14" s="353"/>
      <c r="AA14" s="353"/>
      <c r="AB14" s="353"/>
      <c r="AC14" s="353"/>
      <c r="AD14" s="353"/>
      <c r="AE14" s="353"/>
      <c r="AF14" s="353"/>
    </row>
    <row r="15" spans="1:32" ht="116.25" customHeight="1">
      <c r="A15" s="82" t="s">
        <v>1638</v>
      </c>
      <c r="B15" s="20"/>
      <c r="C15" s="21"/>
      <c r="D15" s="34" t="s">
        <v>1639</v>
      </c>
      <c r="E15" s="23"/>
      <c r="F15" s="21">
        <v>1</v>
      </c>
      <c r="G15" s="24">
        <v>2193</v>
      </c>
      <c r="H15" s="35" t="s">
        <v>1640</v>
      </c>
      <c r="I15" s="21" t="s">
        <v>1637</v>
      </c>
      <c r="J15" s="349"/>
      <c r="K15" s="29"/>
      <c r="L15" s="29"/>
      <c r="M15" s="392"/>
      <c r="N15" s="29"/>
      <c r="O15" s="29"/>
      <c r="P15" s="35"/>
      <c r="Q15" s="374"/>
      <c r="R15" s="353"/>
      <c r="S15" s="353"/>
      <c r="T15" s="353"/>
      <c r="U15" s="353"/>
      <c r="V15" s="353"/>
      <c r="W15" s="353"/>
      <c r="X15" s="353"/>
      <c r="Y15" s="353"/>
      <c r="Z15" s="353"/>
      <c r="AA15" s="353"/>
      <c r="AB15" s="353"/>
      <c r="AC15" s="353"/>
      <c r="AD15" s="353"/>
      <c r="AE15" s="353"/>
      <c r="AF15" s="353"/>
    </row>
    <row r="16" spans="1:32" ht="116.25" customHeight="1">
      <c r="A16" s="19"/>
      <c r="B16" s="20"/>
      <c r="C16" s="21"/>
      <c r="D16" s="22"/>
      <c r="E16" s="23"/>
      <c r="F16" s="21"/>
      <c r="G16" s="24"/>
      <c r="H16" s="21"/>
      <c r="I16" s="21"/>
      <c r="J16" s="349"/>
      <c r="K16" s="29"/>
      <c r="L16" s="29"/>
      <c r="M16" s="392"/>
      <c r="N16" s="29"/>
      <c r="O16" s="29"/>
      <c r="P16" s="253"/>
      <c r="Q16" s="374"/>
      <c r="R16" s="353"/>
      <c r="S16" s="353"/>
      <c r="T16" s="353"/>
      <c r="U16" s="353"/>
      <c r="V16" s="353"/>
      <c r="W16" s="353"/>
      <c r="X16" s="353"/>
      <c r="Y16" s="353"/>
      <c r="Z16" s="353"/>
      <c r="AA16" s="353"/>
      <c r="AB16" s="353"/>
      <c r="AC16" s="353"/>
      <c r="AD16" s="353"/>
      <c r="AE16" s="353"/>
      <c r="AF16" s="353"/>
    </row>
    <row r="17" spans="1:32" ht="116.25" customHeight="1">
      <c r="A17" s="82"/>
      <c r="B17" s="20"/>
      <c r="C17" s="21"/>
      <c r="D17" s="22"/>
      <c r="E17" s="23"/>
      <c r="F17" s="21"/>
      <c r="G17" s="24"/>
      <c r="H17" s="21"/>
      <c r="I17" s="21"/>
      <c r="J17" s="349"/>
      <c r="K17" s="29"/>
      <c r="L17" s="29"/>
      <c r="M17" s="392"/>
      <c r="N17" s="29"/>
      <c r="O17" s="29"/>
      <c r="P17" s="22"/>
      <c r="Q17" s="374"/>
      <c r="R17" s="353"/>
      <c r="S17" s="353"/>
      <c r="T17" s="353"/>
      <c r="U17" s="353"/>
      <c r="V17" s="353"/>
      <c r="W17" s="353"/>
      <c r="X17" s="353"/>
      <c r="Y17" s="353"/>
      <c r="Z17" s="353"/>
      <c r="AA17" s="353"/>
      <c r="AB17" s="353"/>
      <c r="AC17" s="353"/>
      <c r="AD17" s="353"/>
      <c r="AE17" s="353"/>
      <c r="AF17" s="353"/>
    </row>
    <row r="18" spans="1:32" ht="116.25" customHeight="1">
      <c r="A18" s="82"/>
      <c r="B18" s="20"/>
      <c r="C18" s="21"/>
      <c r="D18" s="22"/>
      <c r="E18" s="23"/>
      <c r="F18" s="21"/>
      <c r="G18" s="24"/>
      <c r="H18" s="21"/>
      <c r="I18" s="21"/>
      <c r="J18" s="349"/>
      <c r="K18" s="29"/>
      <c r="L18" s="29"/>
      <c r="M18" s="392"/>
      <c r="N18" s="29"/>
      <c r="O18" s="29"/>
      <c r="P18" s="22"/>
      <c r="Q18" s="374"/>
      <c r="R18" s="353"/>
      <c r="S18" s="353"/>
      <c r="T18" s="353"/>
      <c r="U18" s="353"/>
      <c r="V18" s="353"/>
      <c r="W18" s="353"/>
      <c r="X18" s="353"/>
      <c r="Y18" s="353"/>
      <c r="Z18" s="353"/>
      <c r="AA18" s="353"/>
      <c r="AB18" s="353"/>
      <c r="AC18" s="353"/>
      <c r="AD18" s="353"/>
      <c r="AE18" s="353"/>
      <c r="AF18" s="353"/>
    </row>
    <row r="19" spans="1:32" ht="116.25" customHeight="1">
      <c r="A19" s="82"/>
      <c r="B19" s="20"/>
      <c r="C19" s="21"/>
      <c r="D19" s="34"/>
      <c r="E19" s="23"/>
      <c r="F19" s="21"/>
      <c r="G19" s="24"/>
      <c r="H19" s="352"/>
      <c r="I19" s="21"/>
      <c r="J19" s="350"/>
      <c r="K19" s="29"/>
      <c r="L19" s="29"/>
      <c r="M19" s="392"/>
      <c r="N19" s="29"/>
      <c r="O19" s="29"/>
      <c r="P19" s="22"/>
      <c r="Q19" s="374"/>
      <c r="R19" s="353"/>
      <c r="S19" s="353"/>
      <c r="T19" s="353"/>
      <c r="U19" s="353"/>
      <c r="V19" s="353"/>
      <c r="W19" s="353"/>
      <c r="X19" s="353"/>
      <c r="Y19" s="353"/>
      <c r="Z19" s="353"/>
      <c r="AA19" s="353"/>
      <c r="AB19" s="353"/>
      <c r="AC19" s="353"/>
      <c r="AD19" s="353"/>
      <c r="AE19" s="353"/>
      <c r="AF19" s="353"/>
    </row>
    <row r="20" spans="1:32" ht="116.25" customHeight="1">
      <c r="A20" s="82"/>
      <c r="B20" s="20"/>
      <c r="C20" s="21"/>
      <c r="D20" s="34"/>
      <c r="E20" s="23"/>
      <c r="F20" s="21"/>
      <c r="G20" s="24"/>
      <c r="H20" s="352"/>
      <c r="I20" s="21"/>
      <c r="J20" s="349"/>
      <c r="K20" s="29"/>
      <c r="L20" s="29"/>
      <c r="M20" s="392"/>
      <c r="N20" s="29"/>
      <c r="O20" s="29"/>
      <c r="P20" s="22"/>
      <c r="Q20" s="374"/>
      <c r="R20" s="353"/>
      <c r="S20" s="353"/>
      <c r="T20" s="353"/>
      <c r="U20" s="353"/>
      <c r="V20" s="353"/>
      <c r="W20" s="353"/>
      <c r="X20" s="353"/>
      <c r="Y20" s="353"/>
      <c r="Z20" s="353"/>
      <c r="AA20" s="353"/>
      <c r="AB20" s="353"/>
      <c r="AC20" s="353"/>
      <c r="AD20" s="353"/>
      <c r="AE20" s="353"/>
      <c r="AF20" s="353"/>
    </row>
    <row r="21" spans="1:32" ht="116.25" customHeight="1">
      <c r="A21" s="82"/>
      <c r="B21" s="20"/>
      <c r="C21" s="21"/>
      <c r="D21" s="34"/>
      <c r="E21" s="23"/>
      <c r="F21" s="21"/>
      <c r="G21" s="24"/>
      <c r="H21" s="352"/>
      <c r="I21" s="21"/>
      <c r="J21" s="349"/>
      <c r="K21" s="29"/>
      <c r="L21" s="29"/>
      <c r="M21" s="392"/>
      <c r="N21" s="29"/>
      <c r="O21" s="29"/>
      <c r="P21" s="22"/>
      <c r="Q21" s="374"/>
      <c r="R21" s="353"/>
      <c r="S21" s="353"/>
      <c r="T21" s="353"/>
      <c r="U21" s="353"/>
      <c r="V21" s="353"/>
      <c r="W21" s="353"/>
      <c r="X21" s="353"/>
      <c r="Y21" s="353"/>
      <c r="Z21" s="353"/>
      <c r="AA21" s="353"/>
      <c r="AB21" s="353"/>
      <c r="AC21" s="353"/>
      <c r="AD21" s="353"/>
      <c r="AE21" s="353"/>
      <c r="AF21" s="353"/>
    </row>
    <row r="22" spans="1:32" ht="116.25" customHeight="1">
      <c r="A22" s="82"/>
      <c r="B22" s="20"/>
      <c r="C22" s="21"/>
      <c r="D22" s="34"/>
      <c r="E22" s="23"/>
      <c r="F22" s="21"/>
      <c r="G22" s="24"/>
      <c r="H22" s="35"/>
      <c r="I22" s="21"/>
      <c r="J22" s="349"/>
      <c r="K22" s="36"/>
      <c r="L22" s="29"/>
      <c r="M22" s="392"/>
      <c r="N22" s="29"/>
      <c r="O22" s="29"/>
      <c r="P22" s="21"/>
      <c r="Q22" s="374"/>
      <c r="R22" s="353"/>
      <c r="S22" s="353"/>
      <c r="T22" s="353"/>
      <c r="U22" s="353"/>
      <c r="V22" s="353"/>
      <c r="W22" s="353"/>
      <c r="X22" s="353"/>
      <c r="Y22" s="353"/>
      <c r="Z22" s="353"/>
      <c r="AA22" s="353"/>
      <c r="AB22" s="353"/>
      <c r="AC22" s="353"/>
      <c r="AD22" s="353"/>
      <c r="AE22" s="353"/>
      <c r="AF22" s="353"/>
    </row>
    <row r="23" spans="1:32" ht="116.25" customHeight="1">
      <c r="A23" s="82"/>
      <c r="B23" s="20"/>
      <c r="C23" s="21"/>
      <c r="D23" s="34"/>
      <c r="E23" s="23"/>
      <c r="F23" s="21"/>
      <c r="G23" s="24"/>
      <c r="H23" s="35"/>
      <c r="I23" s="21"/>
      <c r="J23" s="349"/>
      <c r="K23" s="36"/>
      <c r="L23" s="29"/>
      <c r="M23" s="392"/>
      <c r="N23" s="29"/>
      <c r="O23" s="29"/>
      <c r="P23" s="21"/>
      <c r="Q23" s="374"/>
      <c r="R23" s="353"/>
      <c r="S23" s="353"/>
      <c r="T23" s="353"/>
      <c r="U23" s="353"/>
      <c r="V23" s="353"/>
      <c r="W23" s="353"/>
      <c r="X23" s="353"/>
      <c r="Y23" s="353"/>
      <c r="Z23" s="353"/>
      <c r="AA23" s="353"/>
      <c r="AB23" s="353"/>
      <c r="AC23" s="353"/>
      <c r="AD23" s="353"/>
      <c r="AE23" s="353"/>
      <c r="AF23" s="353"/>
    </row>
    <row r="24" spans="1:32" ht="116.25" customHeight="1">
      <c r="A24" s="82"/>
      <c r="B24" s="20"/>
      <c r="C24" s="21"/>
      <c r="D24" s="34"/>
      <c r="E24" s="23"/>
      <c r="F24" s="21"/>
      <c r="G24" s="24"/>
      <c r="H24" s="35"/>
      <c r="I24" s="21"/>
      <c r="J24" s="349"/>
      <c r="K24" s="36"/>
      <c r="L24" s="29"/>
      <c r="M24" s="392"/>
      <c r="N24" s="29"/>
      <c r="O24" s="29"/>
      <c r="P24" s="21"/>
      <c r="Q24" s="374"/>
      <c r="R24" s="353"/>
      <c r="S24" s="353"/>
      <c r="T24" s="353"/>
      <c r="U24" s="353"/>
      <c r="V24" s="353"/>
      <c r="W24" s="353"/>
      <c r="X24" s="353"/>
      <c r="Y24" s="353"/>
      <c r="Z24" s="353"/>
      <c r="AA24" s="353"/>
      <c r="AB24" s="353"/>
      <c r="AC24" s="353"/>
      <c r="AD24" s="353"/>
      <c r="AE24" s="353"/>
      <c r="AF24" s="353"/>
    </row>
    <row r="25" spans="1:32" ht="116.25" customHeight="1">
      <c r="A25" s="82"/>
      <c r="B25" s="20"/>
      <c r="C25" s="21"/>
      <c r="D25" s="34"/>
      <c r="E25" s="23"/>
      <c r="F25" s="21"/>
      <c r="G25" s="24"/>
      <c r="H25" s="35"/>
      <c r="I25" s="21"/>
      <c r="J25" s="349"/>
      <c r="K25" s="36"/>
      <c r="L25" s="29"/>
      <c r="M25" s="392"/>
      <c r="N25" s="29"/>
      <c r="O25" s="29"/>
      <c r="P25" s="35"/>
      <c r="Q25" s="374"/>
      <c r="R25" s="353"/>
      <c r="S25" s="353"/>
      <c r="T25" s="353"/>
      <c r="U25" s="353"/>
      <c r="V25" s="353"/>
      <c r="W25" s="353"/>
      <c r="X25" s="353"/>
      <c r="Y25" s="353"/>
      <c r="Z25" s="353"/>
      <c r="AA25" s="353"/>
      <c r="AB25" s="353"/>
      <c r="AC25" s="353"/>
      <c r="AD25" s="353"/>
      <c r="AE25" s="353"/>
      <c r="AF25" s="353"/>
    </row>
    <row r="26" spans="1:32" ht="116.25" customHeight="1">
      <c r="A26" s="82"/>
      <c r="B26" s="20"/>
      <c r="C26" s="21"/>
      <c r="D26" s="34"/>
      <c r="E26" s="23"/>
      <c r="F26" s="21"/>
      <c r="G26" s="24"/>
      <c r="H26" s="35"/>
      <c r="I26" s="21"/>
      <c r="J26" s="349"/>
      <c r="K26" s="36"/>
      <c r="L26" s="29"/>
      <c r="M26" s="392"/>
      <c r="N26" s="29"/>
      <c r="O26" s="29"/>
      <c r="P26" s="35"/>
      <c r="Q26" s="374"/>
      <c r="R26" s="353"/>
      <c r="S26" s="353"/>
      <c r="T26" s="353"/>
      <c r="U26" s="353"/>
      <c r="V26" s="353"/>
      <c r="W26" s="353"/>
      <c r="X26" s="353"/>
      <c r="Y26" s="353"/>
      <c r="Z26" s="353"/>
      <c r="AA26" s="353"/>
      <c r="AB26" s="353"/>
      <c r="AC26" s="353"/>
      <c r="AD26" s="353"/>
      <c r="AE26" s="353"/>
      <c r="AF26" s="353"/>
    </row>
    <row r="27" spans="1:32" ht="116.25" customHeight="1">
      <c r="A27" s="82"/>
      <c r="B27" s="20"/>
      <c r="C27" s="21"/>
      <c r="D27" s="34"/>
      <c r="E27" s="23"/>
      <c r="F27" s="21"/>
      <c r="G27" s="24"/>
      <c r="H27" s="35"/>
      <c r="I27" s="21"/>
      <c r="J27" s="349"/>
      <c r="K27" s="36"/>
      <c r="L27" s="29"/>
      <c r="M27" s="403"/>
      <c r="N27" s="29"/>
      <c r="O27" s="29"/>
      <c r="P27" s="21"/>
      <c r="Q27" s="374"/>
      <c r="R27" s="353"/>
      <c r="S27" s="353"/>
      <c r="T27" s="353"/>
      <c r="U27" s="353"/>
      <c r="V27" s="353"/>
      <c r="W27" s="353"/>
      <c r="X27" s="353"/>
      <c r="Y27" s="353"/>
      <c r="Z27" s="353"/>
      <c r="AA27" s="353"/>
      <c r="AB27" s="353"/>
      <c r="AC27" s="353"/>
      <c r="AD27" s="353"/>
      <c r="AE27" s="353"/>
      <c r="AF27" s="353"/>
    </row>
    <row r="28" spans="1:32" ht="116.25" customHeight="1">
      <c r="A28" s="82"/>
      <c r="B28" s="20"/>
      <c r="C28" s="21"/>
      <c r="D28" s="34"/>
      <c r="E28" s="23"/>
      <c r="F28" s="21"/>
      <c r="G28" s="24"/>
      <c r="H28" s="35"/>
      <c r="I28" s="21"/>
      <c r="J28" s="349"/>
      <c r="K28" s="36"/>
      <c r="L28" s="29"/>
      <c r="M28" s="392"/>
      <c r="N28" s="29"/>
      <c r="O28" s="29"/>
      <c r="P28" s="21"/>
      <c r="Q28" s="374"/>
      <c r="R28" s="353"/>
      <c r="S28" s="353"/>
      <c r="T28" s="353"/>
      <c r="U28" s="353"/>
      <c r="V28" s="353"/>
      <c r="W28" s="353"/>
      <c r="X28" s="353"/>
      <c r="Y28" s="353"/>
      <c r="Z28" s="353"/>
      <c r="AA28" s="353"/>
      <c r="AB28" s="353"/>
      <c r="AC28" s="353"/>
      <c r="AD28" s="353"/>
      <c r="AE28" s="353"/>
      <c r="AF28" s="353"/>
    </row>
    <row r="29" spans="1:32" ht="116.25" customHeight="1">
      <c r="A29" s="82"/>
      <c r="B29" s="20"/>
      <c r="C29" s="21"/>
      <c r="D29" s="22"/>
      <c r="E29" s="23"/>
      <c r="F29" s="253"/>
      <c r="G29" s="129"/>
      <c r="H29" s="22"/>
      <c r="I29" s="22"/>
      <c r="J29" s="349"/>
      <c r="K29" s="36"/>
      <c r="L29" s="29"/>
      <c r="M29" s="392"/>
      <c r="N29" s="29"/>
      <c r="O29" s="29"/>
      <c r="P29" s="21"/>
      <c r="Q29" s="374"/>
      <c r="R29" s="353"/>
      <c r="S29" s="353"/>
      <c r="T29" s="353"/>
      <c r="U29" s="353"/>
      <c r="V29" s="353"/>
      <c r="W29" s="353"/>
      <c r="X29" s="353"/>
      <c r="Y29" s="353"/>
      <c r="Z29" s="353"/>
      <c r="AA29" s="353"/>
      <c r="AB29" s="353"/>
      <c r="AC29" s="353"/>
      <c r="AD29" s="353"/>
      <c r="AE29" s="353"/>
      <c r="AF29" s="353"/>
    </row>
    <row r="30" spans="1:32" ht="116.25" customHeight="1">
      <c r="A30" s="82"/>
      <c r="B30" s="20"/>
      <c r="C30" s="21"/>
      <c r="D30" s="22"/>
      <c r="E30" s="128"/>
      <c r="F30" s="21"/>
      <c r="G30" s="24"/>
      <c r="H30" s="21"/>
      <c r="I30" s="21"/>
      <c r="J30" s="333"/>
      <c r="K30" s="36"/>
      <c r="L30" s="29"/>
      <c r="M30" s="403"/>
      <c r="N30" s="29"/>
      <c r="O30" s="29"/>
      <c r="P30" s="21"/>
      <c r="Q30" s="374"/>
      <c r="R30" s="353"/>
      <c r="S30" s="353"/>
      <c r="T30" s="353"/>
      <c r="U30" s="353"/>
      <c r="V30" s="353"/>
      <c r="W30" s="353"/>
      <c r="X30" s="353"/>
      <c r="Y30" s="353"/>
      <c r="Z30" s="353"/>
      <c r="AA30" s="353"/>
      <c r="AB30" s="353"/>
      <c r="AC30" s="353"/>
      <c r="AD30" s="353"/>
      <c r="AE30" s="353"/>
      <c r="AF30" s="353"/>
    </row>
    <row r="31" spans="1:32" ht="116.25" customHeight="1">
      <c r="A31" s="82"/>
      <c r="B31" s="20"/>
      <c r="C31" s="21"/>
      <c r="D31" s="22"/>
      <c r="E31" s="21"/>
      <c r="F31" s="21"/>
      <c r="G31" s="24"/>
      <c r="H31" s="21"/>
      <c r="I31" s="21"/>
      <c r="J31" s="349"/>
      <c r="K31" s="29"/>
      <c r="L31" s="29"/>
      <c r="M31" s="403"/>
      <c r="N31" s="29"/>
      <c r="O31" s="29"/>
      <c r="P31" s="22"/>
      <c r="Q31" s="374"/>
      <c r="R31" s="353"/>
      <c r="S31" s="353"/>
      <c r="T31" s="353"/>
      <c r="U31" s="353"/>
      <c r="V31" s="353"/>
      <c r="W31" s="353"/>
      <c r="X31" s="353"/>
      <c r="Y31" s="353"/>
      <c r="Z31" s="353"/>
      <c r="AA31" s="353"/>
      <c r="AB31" s="353"/>
      <c r="AC31" s="353"/>
      <c r="AD31" s="353"/>
      <c r="AE31" s="353"/>
      <c r="AF31" s="353"/>
    </row>
    <row r="32" spans="1:32" ht="116.25" customHeight="1">
      <c r="A32" s="126"/>
      <c r="B32" s="20"/>
      <c r="C32" s="21"/>
      <c r="D32" s="22"/>
      <c r="E32" s="23"/>
      <c r="F32" s="21"/>
      <c r="G32" s="24"/>
      <c r="H32" s="21"/>
      <c r="I32" s="21"/>
      <c r="J32" s="349"/>
      <c r="K32" s="36"/>
      <c r="L32" s="29"/>
      <c r="M32" s="403"/>
      <c r="N32" s="29"/>
      <c r="O32" s="29"/>
      <c r="P32" s="22"/>
      <c r="Q32" s="374"/>
      <c r="R32" s="353"/>
      <c r="S32" s="353"/>
      <c r="T32" s="353"/>
      <c r="U32" s="353"/>
      <c r="V32" s="353"/>
      <c r="W32" s="353"/>
      <c r="X32" s="353"/>
      <c r="Y32" s="353"/>
      <c r="Z32" s="353"/>
      <c r="AA32" s="353"/>
      <c r="AB32" s="353"/>
      <c r="AC32" s="353"/>
      <c r="AD32" s="353"/>
      <c r="AE32" s="353"/>
      <c r="AF32" s="353"/>
    </row>
    <row r="33" spans="1:32" ht="116.25" customHeight="1">
      <c r="A33" s="126"/>
      <c r="B33" s="20"/>
      <c r="C33" s="21"/>
      <c r="D33" s="22"/>
      <c r="E33" s="23"/>
      <c r="F33" s="21"/>
      <c r="G33" s="24"/>
      <c r="H33" s="21"/>
      <c r="I33" s="21"/>
      <c r="J33" s="349"/>
      <c r="K33" s="36"/>
      <c r="L33" s="29"/>
      <c r="M33" s="392"/>
      <c r="N33" s="29"/>
      <c r="O33" s="29"/>
      <c r="P33" s="21"/>
      <c r="Q33" s="374"/>
      <c r="R33" s="353"/>
      <c r="S33" s="353"/>
      <c r="T33" s="353"/>
      <c r="U33" s="353"/>
      <c r="V33" s="353"/>
      <c r="W33" s="353"/>
      <c r="X33" s="353"/>
      <c r="Y33" s="353"/>
      <c r="Z33" s="353"/>
      <c r="AA33" s="353"/>
      <c r="AB33" s="353"/>
      <c r="AC33" s="353"/>
      <c r="AD33" s="353"/>
      <c r="AE33" s="353"/>
      <c r="AF33" s="353"/>
    </row>
    <row r="34" spans="1:32" ht="116.25" customHeight="1">
      <c r="A34" s="126"/>
      <c r="B34" s="20"/>
      <c r="C34" s="21"/>
      <c r="D34" s="22"/>
      <c r="E34" s="23"/>
      <c r="F34" s="128"/>
      <c r="G34" s="129"/>
      <c r="H34" s="22"/>
      <c r="I34" s="22"/>
      <c r="J34" s="349"/>
      <c r="K34" s="36"/>
      <c r="L34" s="29"/>
      <c r="M34" s="392"/>
      <c r="N34" s="29"/>
      <c r="O34" s="29"/>
      <c r="P34" s="22"/>
      <c r="Q34" s="374"/>
      <c r="R34" s="353"/>
      <c r="S34" s="353"/>
      <c r="T34" s="353"/>
      <c r="U34" s="353"/>
      <c r="V34" s="353"/>
      <c r="W34" s="353"/>
      <c r="X34" s="353"/>
      <c r="Y34" s="353"/>
      <c r="Z34" s="353"/>
      <c r="AA34" s="353"/>
      <c r="AB34" s="353"/>
      <c r="AC34" s="353"/>
      <c r="AD34" s="353"/>
      <c r="AE34" s="353"/>
      <c r="AF34" s="353"/>
    </row>
    <row r="35" spans="1:32" ht="116.25" customHeight="1">
      <c r="A35" s="126"/>
      <c r="B35" s="20"/>
      <c r="C35" s="21"/>
      <c r="D35" s="22"/>
      <c r="E35" s="23"/>
      <c r="F35" s="21"/>
      <c r="G35" s="24"/>
      <c r="H35" s="21"/>
      <c r="I35" s="21"/>
      <c r="J35" s="349"/>
      <c r="K35" s="36"/>
      <c r="L35" s="29"/>
      <c r="M35" s="392"/>
      <c r="N35" s="29"/>
      <c r="O35" s="29"/>
      <c r="P35" s="21"/>
      <c r="Q35" s="374"/>
      <c r="R35" s="353"/>
      <c r="S35" s="353"/>
      <c r="T35" s="353"/>
      <c r="U35" s="353"/>
      <c r="V35" s="353"/>
      <c r="W35" s="353"/>
      <c r="X35" s="353"/>
      <c r="Y35" s="353"/>
      <c r="Z35" s="353"/>
      <c r="AA35" s="353"/>
      <c r="AB35" s="353"/>
      <c r="AC35" s="353"/>
      <c r="AD35" s="353"/>
      <c r="AE35" s="353"/>
      <c r="AF35" s="353"/>
    </row>
    <row r="36" spans="1:32" ht="116.25" customHeight="1">
      <c r="A36" s="126"/>
      <c r="B36" s="20"/>
      <c r="C36" s="21"/>
      <c r="D36" s="22"/>
      <c r="E36" s="23"/>
      <c r="F36" s="21"/>
      <c r="G36" s="24"/>
      <c r="H36" s="21"/>
      <c r="I36" s="21"/>
      <c r="J36" s="349"/>
      <c r="K36" s="36"/>
      <c r="L36" s="29"/>
      <c r="M36" s="392"/>
      <c r="N36" s="29"/>
      <c r="O36" s="29"/>
      <c r="P36" s="21"/>
      <c r="Q36" s="374"/>
      <c r="R36" s="353"/>
      <c r="S36" s="353"/>
      <c r="T36" s="353"/>
      <c r="U36" s="353"/>
      <c r="V36" s="353"/>
      <c r="W36" s="353"/>
      <c r="X36" s="353"/>
      <c r="Y36" s="353"/>
      <c r="Z36" s="353"/>
      <c r="AA36" s="353"/>
      <c r="AB36" s="353"/>
      <c r="AC36" s="353"/>
      <c r="AD36" s="353"/>
      <c r="AE36" s="353"/>
      <c r="AF36" s="353"/>
    </row>
    <row r="37" spans="1:32" ht="116.25" customHeight="1">
      <c r="A37" s="119"/>
      <c r="B37" s="20"/>
      <c r="C37" s="206"/>
      <c r="D37" s="206"/>
      <c r="E37" s="23"/>
      <c r="F37" s="206"/>
      <c r="G37" s="363"/>
      <c r="H37" s="206"/>
      <c r="I37" s="206"/>
      <c r="J37" s="364"/>
      <c r="K37" s="211"/>
      <c r="L37" s="99"/>
      <c r="M37" s="530"/>
      <c r="N37" s="99"/>
      <c r="O37" s="99"/>
      <c r="P37" s="205"/>
      <c r="Q37" s="434"/>
      <c r="R37" s="531"/>
      <c r="S37" s="531"/>
      <c r="T37" s="531"/>
      <c r="U37" s="531"/>
      <c r="V37" s="531"/>
      <c r="W37" s="531"/>
      <c r="X37" s="531"/>
      <c r="Y37" s="531"/>
      <c r="Z37" s="531"/>
      <c r="AA37" s="531"/>
      <c r="AB37" s="531"/>
      <c r="AC37" s="531"/>
      <c r="AD37" s="531"/>
      <c r="AE37" s="531"/>
      <c r="AF37" s="531"/>
    </row>
    <row r="38" spans="1:32" ht="116.25" customHeight="1">
      <c r="A38" s="495"/>
      <c r="B38" s="20"/>
      <c r="C38" s="242"/>
      <c r="D38" s="242"/>
      <c r="E38" s="23"/>
      <c r="F38" s="242"/>
      <c r="G38" s="532"/>
      <c r="H38" s="242"/>
      <c r="I38" s="242"/>
      <c r="J38" s="533"/>
      <c r="K38" s="534"/>
      <c r="L38" s="534"/>
      <c r="M38" s="535"/>
      <c r="N38" s="534"/>
      <c r="O38" s="534"/>
      <c r="P38" s="242"/>
      <c r="Q38" s="536"/>
      <c r="R38" s="531"/>
      <c r="S38" s="531"/>
      <c r="T38" s="531"/>
      <c r="U38" s="531"/>
      <c r="V38" s="531"/>
      <c r="W38" s="531"/>
      <c r="X38" s="531"/>
      <c r="Y38" s="531"/>
      <c r="Z38" s="531"/>
      <c r="AA38" s="531"/>
      <c r="AB38" s="531"/>
      <c r="AC38" s="531"/>
      <c r="AD38" s="531"/>
      <c r="AE38" s="531"/>
      <c r="AF38" s="531"/>
    </row>
    <row r="39" spans="1:32" ht="116.25" customHeight="1">
      <c r="A39" s="495"/>
      <c r="B39" s="20"/>
      <c r="C39" s="242"/>
      <c r="D39" s="537"/>
      <c r="E39" s="23"/>
      <c r="F39" s="538"/>
      <c r="G39" s="539"/>
      <c r="H39" s="538"/>
      <c r="I39" s="538"/>
      <c r="J39" s="533"/>
      <c r="K39" s="540"/>
      <c r="L39" s="541"/>
      <c r="M39" s="542"/>
      <c r="N39" s="541"/>
      <c r="O39" s="541"/>
      <c r="P39" s="538"/>
      <c r="Q39" s="372"/>
      <c r="R39" s="353"/>
      <c r="S39" s="353"/>
      <c r="T39" s="353"/>
      <c r="U39" s="353"/>
      <c r="V39" s="353"/>
      <c r="W39" s="353"/>
      <c r="X39" s="353"/>
      <c r="Y39" s="353"/>
      <c r="Z39" s="353"/>
      <c r="AA39" s="353"/>
      <c r="AB39" s="353"/>
      <c r="AC39" s="353"/>
      <c r="AD39" s="353"/>
      <c r="AE39" s="353"/>
      <c r="AF39" s="353"/>
    </row>
    <row r="40" spans="1:32" ht="116.25" customHeight="1">
      <c r="A40" s="126"/>
      <c r="B40" s="20"/>
      <c r="C40" s="21"/>
      <c r="D40" s="22"/>
      <c r="E40" s="23"/>
      <c r="F40" s="21"/>
      <c r="G40" s="24"/>
      <c r="H40" s="21"/>
      <c r="I40" s="21"/>
      <c r="J40" s="349"/>
      <c r="K40" s="36"/>
      <c r="L40" s="29"/>
      <c r="M40" s="392"/>
      <c r="N40" s="29"/>
      <c r="O40" s="29"/>
      <c r="P40" s="22"/>
      <c r="Q40" s="374"/>
      <c r="R40" s="353"/>
      <c r="S40" s="353"/>
      <c r="T40" s="353"/>
      <c r="U40" s="353"/>
      <c r="V40" s="353"/>
      <c r="W40" s="353"/>
      <c r="X40" s="353"/>
      <c r="Y40" s="353"/>
      <c r="Z40" s="353"/>
      <c r="AA40" s="353"/>
      <c r="AB40" s="353"/>
      <c r="AC40" s="353"/>
      <c r="AD40" s="353"/>
      <c r="AE40" s="353"/>
      <c r="AF40" s="353"/>
    </row>
    <row r="41" spans="1:32" ht="116.25" customHeight="1">
      <c r="A41" s="126"/>
      <c r="B41" s="20"/>
      <c r="C41" s="21"/>
      <c r="D41" s="22"/>
      <c r="E41" s="23"/>
      <c r="F41" s="128"/>
      <c r="G41" s="129"/>
      <c r="H41" s="22"/>
      <c r="I41" s="22"/>
      <c r="J41" s="349"/>
      <c r="K41" s="36"/>
      <c r="L41" s="29"/>
      <c r="M41" s="392"/>
      <c r="N41" s="29"/>
      <c r="O41" s="29"/>
      <c r="P41" s="22"/>
      <c r="Q41" s="374"/>
      <c r="R41" s="353"/>
      <c r="S41" s="353"/>
      <c r="T41" s="353"/>
      <c r="U41" s="353"/>
      <c r="V41" s="353"/>
      <c r="W41" s="353"/>
      <c r="X41" s="353"/>
      <c r="Y41" s="353"/>
      <c r="Z41" s="353"/>
      <c r="AA41" s="353"/>
      <c r="AB41" s="353"/>
      <c r="AC41" s="353"/>
      <c r="AD41" s="353"/>
      <c r="AE41" s="353"/>
      <c r="AF41" s="353"/>
    </row>
    <row r="42" spans="1:32" ht="116.25" customHeight="1">
      <c r="A42" s="126"/>
      <c r="B42" s="20"/>
      <c r="C42" s="21"/>
      <c r="D42" s="22"/>
      <c r="E42" s="23"/>
      <c r="F42" s="21"/>
      <c r="G42" s="24"/>
      <c r="H42" s="21"/>
      <c r="I42" s="21"/>
      <c r="J42" s="349"/>
      <c r="K42" s="36"/>
      <c r="L42" s="29"/>
      <c r="M42" s="392"/>
      <c r="N42" s="29"/>
      <c r="O42" s="29"/>
      <c r="P42" s="21"/>
      <c r="Q42" s="374"/>
      <c r="R42" s="353"/>
      <c r="S42" s="353"/>
      <c r="T42" s="353"/>
      <c r="U42" s="353"/>
      <c r="V42" s="353"/>
      <c r="W42" s="353"/>
      <c r="X42" s="353"/>
      <c r="Y42" s="353"/>
      <c r="Z42" s="353"/>
      <c r="AA42" s="353"/>
      <c r="AB42" s="353"/>
      <c r="AC42" s="353"/>
      <c r="AD42" s="353"/>
      <c r="AE42" s="353"/>
      <c r="AF42" s="353"/>
    </row>
    <row r="43" spans="1:32" ht="116.25" customHeight="1">
      <c r="A43" s="126"/>
      <c r="B43" s="20"/>
      <c r="C43" s="21"/>
      <c r="D43" s="22"/>
      <c r="E43" s="23"/>
      <c r="F43" s="21"/>
      <c r="G43" s="24"/>
      <c r="H43" s="21"/>
      <c r="I43" s="21"/>
      <c r="J43" s="349"/>
      <c r="K43" s="36"/>
      <c r="L43" s="29"/>
      <c r="M43" s="403"/>
      <c r="N43" s="29"/>
      <c r="O43" s="29"/>
      <c r="P43" s="22"/>
      <c r="Q43" s="374"/>
      <c r="R43" s="353"/>
      <c r="S43" s="353"/>
      <c r="T43" s="353"/>
      <c r="U43" s="353"/>
      <c r="V43" s="353"/>
      <c r="W43" s="353"/>
      <c r="X43" s="353"/>
      <c r="Y43" s="353"/>
      <c r="Z43" s="353"/>
      <c r="AA43" s="353"/>
      <c r="AB43" s="353"/>
      <c r="AC43" s="353"/>
      <c r="AD43" s="353"/>
      <c r="AE43" s="353"/>
      <c r="AF43" s="353"/>
    </row>
    <row r="44" spans="1:32" ht="116.25" customHeight="1">
      <c r="A44" s="126"/>
      <c r="B44" s="20"/>
      <c r="C44" s="21"/>
      <c r="D44" s="22"/>
      <c r="E44" s="23"/>
      <c r="F44" s="21"/>
      <c r="G44" s="24"/>
      <c r="H44" s="21"/>
      <c r="I44" s="21"/>
      <c r="J44" s="333"/>
      <c r="K44" s="36"/>
      <c r="L44" s="29"/>
      <c r="M44" s="403"/>
      <c r="N44" s="29"/>
      <c r="O44" s="29"/>
      <c r="P44" s="22"/>
      <c r="Q44" s="374"/>
      <c r="R44" s="353"/>
      <c r="S44" s="353"/>
      <c r="T44" s="353"/>
      <c r="U44" s="353"/>
      <c r="V44" s="353"/>
      <c r="W44" s="353"/>
      <c r="X44" s="353"/>
      <c r="Y44" s="353"/>
      <c r="Z44" s="353"/>
      <c r="AA44" s="353"/>
      <c r="AB44" s="353"/>
      <c r="AC44" s="353"/>
      <c r="AD44" s="353"/>
      <c r="AE44" s="353"/>
      <c r="AF44" s="353"/>
    </row>
    <row r="45" spans="1:32" ht="116.25" customHeight="1">
      <c r="A45" s="126"/>
      <c r="B45" s="20"/>
      <c r="C45" s="21"/>
      <c r="D45" s="22"/>
      <c r="E45" s="23"/>
      <c r="F45" s="21"/>
      <c r="G45" s="24"/>
      <c r="H45" s="21"/>
      <c r="I45" s="21"/>
      <c r="J45" s="349"/>
      <c r="K45" s="36"/>
      <c r="L45" s="29"/>
      <c r="M45" s="403"/>
      <c r="N45" s="29"/>
      <c r="O45" s="29"/>
      <c r="P45" s="21"/>
      <c r="Q45" s="374"/>
      <c r="R45" s="353"/>
      <c r="S45" s="353"/>
      <c r="T45" s="353"/>
      <c r="U45" s="353"/>
      <c r="V45" s="353"/>
      <c r="W45" s="353"/>
      <c r="X45" s="353"/>
      <c r="Y45" s="353"/>
      <c r="Z45" s="353"/>
      <c r="AA45" s="353"/>
      <c r="AB45" s="353"/>
      <c r="AC45" s="353"/>
      <c r="AD45" s="353"/>
      <c r="AE45" s="353"/>
      <c r="AF45" s="353"/>
    </row>
    <row r="46" spans="1:32" ht="116.25" customHeight="1">
      <c r="A46" s="126"/>
      <c r="B46" s="20"/>
      <c r="C46" s="21"/>
      <c r="D46" s="22"/>
      <c r="E46" s="23"/>
      <c r="F46" s="21"/>
      <c r="G46" s="24"/>
      <c r="H46" s="21"/>
      <c r="I46" s="21"/>
      <c r="J46" s="349"/>
      <c r="K46" s="36"/>
      <c r="L46" s="29"/>
      <c r="M46" s="403"/>
      <c r="N46" s="29"/>
      <c r="O46" s="29"/>
      <c r="P46" s="21"/>
      <c r="Q46" s="374"/>
      <c r="R46" s="353"/>
      <c r="S46" s="353"/>
      <c r="T46" s="353"/>
      <c r="U46" s="353"/>
      <c r="V46" s="353"/>
      <c r="W46" s="353"/>
      <c r="X46" s="353"/>
      <c r="Y46" s="353"/>
      <c r="Z46" s="353"/>
      <c r="AA46" s="353"/>
      <c r="AB46" s="353"/>
      <c r="AC46" s="353"/>
      <c r="AD46" s="353"/>
      <c r="AE46" s="353"/>
      <c r="AF46" s="353"/>
    </row>
    <row r="47" spans="1:32" ht="116.25" customHeight="1">
      <c r="A47" s="126"/>
      <c r="B47" s="20"/>
      <c r="C47" s="21"/>
      <c r="D47" s="22"/>
      <c r="E47" s="23"/>
      <c r="F47" s="21"/>
      <c r="G47" s="24"/>
      <c r="H47" s="21"/>
      <c r="I47" s="21"/>
      <c r="J47" s="349"/>
      <c r="K47" s="36"/>
      <c r="L47" s="29"/>
      <c r="M47" s="392"/>
      <c r="N47" s="29"/>
      <c r="O47" s="29"/>
      <c r="P47" s="21"/>
      <c r="Q47" s="374"/>
      <c r="R47" s="353"/>
      <c r="S47" s="353"/>
      <c r="T47" s="353"/>
      <c r="U47" s="353"/>
      <c r="V47" s="353"/>
      <c r="W47" s="353"/>
      <c r="X47" s="353"/>
      <c r="Y47" s="353"/>
      <c r="Z47" s="353"/>
      <c r="AA47" s="353"/>
      <c r="AB47" s="353"/>
      <c r="AC47" s="353"/>
      <c r="AD47" s="353"/>
      <c r="AE47" s="353"/>
      <c r="AF47" s="353"/>
    </row>
    <row r="48" spans="1:32" ht="116.25" customHeight="1">
      <c r="A48" s="126"/>
      <c r="B48" s="20"/>
      <c r="C48" s="21"/>
      <c r="D48" s="22"/>
      <c r="E48" s="23"/>
      <c r="F48" s="21"/>
      <c r="G48" s="24"/>
      <c r="H48" s="21"/>
      <c r="I48" s="21"/>
      <c r="J48" s="349"/>
      <c r="K48" s="36"/>
      <c r="L48" s="29"/>
      <c r="M48" s="392"/>
      <c r="N48" s="29"/>
      <c r="O48" s="29"/>
      <c r="P48" s="21"/>
      <c r="Q48" s="374"/>
      <c r="R48" s="353"/>
      <c r="S48" s="353"/>
      <c r="T48" s="353"/>
      <c r="U48" s="353"/>
      <c r="V48" s="353"/>
      <c r="W48" s="353"/>
      <c r="X48" s="353"/>
      <c r="Y48" s="353"/>
      <c r="Z48" s="353"/>
      <c r="AA48" s="353"/>
      <c r="AB48" s="353"/>
      <c r="AC48" s="353"/>
      <c r="AD48" s="353"/>
      <c r="AE48" s="353"/>
      <c r="AF48" s="353"/>
    </row>
    <row r="49" spans="1:32" ht="116.25" customHeight="1">
      <c r="A49" s="126"/>
      <c r="B49" s="20"/>
      <c r="C49" s="21"/>
      <c r="D49" s="22"/>
      <c r="E49" s="23"/>
      <c r="F49" s="21"/>
      <c r="G49" s="24"/>
      <c r="H49" s="21"/>
      <c r="I49" s="21"/>
      <c r="J49" s="349"/>
      <c r="K49" s="36"/>
      <c r="L49" s="29"/>
      <c r="M49" s="403"/>
      <c r="N49" s="29"/>
      <c r="O49" s="29"/>
      <c r="P49" s="21"/>
      <c r="Q49" s="374"/>
      <c r="R49" s="353"/>
      <c r="S49" s="353"/>
      <c r="T49" s="353"/>
      <c r="U49" s="353"/>
      <c r="V49" s="353"/>
      <c r="W49" s="353"/>
      <c r="X49" s="353"/>
      <c r="Y49" s="353"/>
      <c r="Z49" s="353"/>
      <c r="AA49" s="353"/>
      <c r="AB49" s="353"/>
      <c r="AC49" s="353"/>
      <c r="AD49" s="353"/>
      <c r="AE49" s="353"/>
      <c r="AF49" s="353"/>
    </row>
    <row r="50" spans="1:32" ht="116.25" customHeight="1">
      <c r="A50" s="126"/>
      <c r="B50" s="20"/>
      <c r="C50" s="21"/>
      <c r="D50" s="22"/>
      <c r="E50" s="23"/>
      <c r="F50" s="21"/>
      <c r="G50" s="24"/>
      <c r="H50" s="21"/>
      <c r="I50" s="21"/>
      <c r="J50" s="349"/>
      <c r="K50" s="36"/>
      <c r="L50" s="29"/>
      <c r="M50" s="392"/>
      <c r="N50" s="29"/>
      <c r="O50" s="29"/>
      <c r="P50" s="21"/>
      <c r="Q50" s="374"/>
      <c r="R50" s="353"/>
      <c r="S50" s="353"/>
      <c r="T50" s="353"/>
      <c r="U50" s="353"/>
      <c r="V50" s="353"/>
      <c r="W50" s="353"/>
      <c r="X50" s="353"/>
      <c r="Y50" s="353"/>
      <c r="Z50" s="353"/>
      <c r="AA50" s="353"/>
      <c r="AB50" s="353"/>
      <c r="AC50" s="353"/>
      <c r="AD50" s="353"/>
      <c r="AE50" s="353"/>
      <c r="AF50" s="353"/>
    </row>
    <row r="51" spans="1:32" ht="116.25" customHeight="1">
      <c r="A51" s="126"/>
      <c r="B51" s="20"/>
      <c r="C51" s="21"/>
      <c r="D51" s="22"/>
      <c r="E51" s="23"/>
      <c r="F51" s="21"/>
      <c r="G51" s="24"/>
      <c r="H51" s="21"/>
      <c r="I51" s="21"/>
      <c r="J51" s="349"/>
      <c r="K51" s="36"/>
      <c r="L51" s="29"/>
      <c r="M51" s="403"/>
      <c r="N51" s="29"/>
      <c r="O51" s="29"/>
      <c r="P51" s="21"/>
      <c r="Q51" s="374"/>
      <c r="R51" s="353"/>
      <c r="S51" s="353"/>
      <c r="T51" s="353"/>
      <c r="U51" s="353"/>
      <c r="V51" s="353"/>
      <c r="W51" s="353"/>
      <c r="X51" s="353"/>
      <c r="Y51" s="353"/>
      <c r="Z51" s="353"/>
      <c r="AA51" s="353"/>
      <c r="AB51" s="353"/>
      <c r="AC51" s="353"/>
      <c r="AD51" s="353"/>
      <c r="AE51" s="353"/>
      <c r="AF51" s="353"/>
    </row>
    <row r="52" spans="1:32" ht="116.25" customHeight="1">
      <c r="A52" s="137"/>
      <c r="B52" s="20"/>
      <c r="C52" s="21"/>
      <c r="D52" s="22"/>
      <c r="E52" s="23"/>
      <c r="F52" s="21"/>
      <c r="G52" s="24"/>
      <c r="H52" s="21"/>
      <c r="I52" s="21"/>
      <c r="J52" s="333"/>
      <c r="K52" s="36"/>
      <c r="L52" s="29"/>
      <c r="M52" s="392"/>
      <c r="N52" s="29"/>
      <c r="O52" s="29"/>
      <c r="P52" s="21"/>
      <c r="Q52" s="374"/>
      <c r="R52" s="353"/>
      <c r="S52" s="353"/>
      <c r="T52" s="353"/>
      <c r="U52" s="353"/>
      <c r="V52" s="353"/>
      <c r="W52" s="353"/>
      <c r="X52" s="353"/>
      <c r="Y52" s="353"/>
      <c r="Z52" s="353"/>
      <c r="AA52" s="353"/>
      <c r="AB52" s="353"/>
      <c r="AC52" s="353"/>
      <c r="AD52" s="353"/>
      <c r="AE52" s="353"/>
      <c r="AF52" s="353"/>
    </row>
    <row r="53" spans="1:32" ht="116.25" customHeight="1">
      <c r="A53" s="137"/>
      <c r="B53" s="20"/>
      <c r="C53" s="21"/>
      <c r="D53" s="22"/>
      <c r="E53" s="23"/>
      <c r="F53" s="21"/>
      <c r="G53" s="24"/>
      <c r="H53" s="21"/>
      <c r="I53" s="21"/>
      <c r="J53" s="349"/>
      <c r="K53" s="36"/>
      <c r="L53" s="29"/>
      <c r="M53" s="392"/>
      <c r="N53" s="29"/>
      <c r="O53" s="29"/>
      <c r="P53" s="21"/>
      <c r="Q53" s="374"/>
      <c r="R53" s="353"/>
      <c r="S53" s="353"/>
      <c r="T53" s="353"/>
      <c r="U53" s="353"/>
      <c r="V53" s="353"/>
      <c r="W53" s="353"/>
      <c r="X53" s="353"/>
      <c r="Y53" s="353"/>
      <c r="Z53" s="353"/>
      <c r="AA53" s="353"/>
      <c r="AB53" s="353"/>
      <c r="AC53" s="353"/>
      <c r="AD53" s="353"/>
      <c r="AE53" s="353"/>
      <c r="AF53" s="353"/>
    </row>
    <row r="54" spans="1:32" ht="116.25" customHeight="1">
      <c r="A54" s="137"/>
      <c r="B54" s="20"/>
      <c r="C54" s="21"/>
      <c r="D54" s="22"/>
      <c r="E54" s="23"/>
      <c r="F54" s="21"/>
      <c r="G54" s="24"/>
      <c r="H54" s="21"/>
      <c r="I54" s="21"/>
      <c r="J54" s="349"/>
      <c r="K54" s="36"/>
      <c r="L54" s="366"/>
      <c r="M54" s="373"/>
      <c r="N54" s="366"/>
      <c r="O54" s="366"/>
      <c r="P54" s="21"/>
      <c r="Q54" s="374"/>
      <c r="R54" s="353"/>
      <c r="S54" s="353"/>
      <c r="T54" s="353"/>
      <c r="U54" s="353"/>
      <c r="V54" s="353"/>
      <c r="W54" s="353"/>
      <c r="X54" s="353"/>
      <c r="Y54" s="353"/>
      <c r="Z54" s="353"/>
      <c r="AA54" s="353"/>
      <c r="AB54" s="353"/>
      <c r="AC54" s="353"/>
      <c r="AD54" s="353"/>
      <c r="AE54" s="353"/>
      <c r="AF54" s="353"/>
    </row>
    <row r="55" spans="1:32" ht="116.25" customHeight="1">
      <c r="A55" s="137"/>
      <c r="B55" s="20"/>
      <c r="C55" s="21"/>
      <c r="D55" s="22"/>
      <c r="E55" s="23"/>
      <c r="F55" s="21"/>
      <c r="G55" s="24"/>
      <c r="H55" s="21"/>
      <c r="I55" s="21"/>
      <c r="J55" s="333"/>
      <c r="K55" s="36"/>
      <c r="L55" s="29"/>
      <c r="M55" s="392"/>
      <c r="N55" s="29"/>
      <c r="O55" s="29"/>
      <c r="P55" s="35"/>
      <c r="Q55" s="374"/>
      <c r="R55" s="353"/>
      <c r="S55" s="353"/>
      <c r="T55" s="353"/>
      <c r="U55" s="353"/>
      <c r="V55" s="353"/>
      <c r="W55" s="353"/>
      <c r="X55" s="353"/>
      <c r="Y55" s="353"/>
      <c r="Z55" s="353"/>
      <c r="AA55" s="353"/>
      <c r="AB55" s="353"/>
      <c r="AC55" s="353"/>
      <c r="AD55" s="353"/>
      <c r="AE55" s="353"/>
      <c r="AF55" s="353"/>
    </row>
    <row r="56" spans="1:32" ht="116.25" customHeight="1">
      <c r="A56" s="137"/>
      <c r="B56" s="20"/>
      <c r="C56" s="21"/>
      <c r="D56" s="22"/>
      <c r="E56" s="23"/>
      <c r="F56" s="21"/>
      <c r="G56" s="24"/>
      <c r="H56" s="21"/>
      <c r="I56" s="21"/>
      <c r="J56" s="349"/>
      <c r="K56" s="36"/>
      <c r="L56" s="29"/>
      <c r="M56" s="392"/>
      <c r="N56" s="29"/>
      <c r="O56" s="29"/>
      <c r="P56" s="23"/>
      <c r="Q56" s="374"/>
      <c r="R56" s="353"/>
      <c r="S56" s="353"/>
      <c r="T56" s="353"/>
      <c r="U56" s="353"/>
      <c r="V56" s="353"/>
      <c r="W56" s="353"/>
      <c r="X56" s="353"/>
      <c r="Y56" s="353"/>
      <c r="Z56" s="353"/>
      <c r="AA56" s="353"/>
      <c r="AB56" s="353"/>
      <c r="AC56" s="353"/>
      <c r="AD56" s="353"/>
      <c r="AE56" s="353"/>
      <c r="AF56" s="353"/>
    </row>
    <row r="57" spans="1:32" ht="116.25" customHeight="1">
      <c r="A57" s="137"/>
      <c r="B57" s="20"/>
      <c r="C57" s="21"/>
      <c r="D57" s="22"/>
      <c r="E57" s="23"/>
      <c r="F57" s="21"/>
      <c r="G57" s="24"/>
      <c r="H57" s="21"/>
      <c r="I57" s="21"/>
      <c r="J57" s="333"/>
      <c r="K57" s="36"/>
      <c r="L57" s="366"/>
      <c r="M57" s="373"/>
      <c r="N57" s="366"/>
      <c r="O57" s="366"/>
      <c r="P57" s="21"/>
      <c r="Q57" s="374"/>
      <c r="R57" s="353"/>
      <c r="S57" s="353"/>
      <c r="T57" s="353"/>
      <c r="U57" s="353"/>
      <c r="V57" s="353"/>
      <c r="W57" s="353"/>
      <c r="X57" s="353"/>
      <c r="Y57" s="353"/>
      <c r="Z57" s="353"/>
      <c r="AA57" s="353"/>
      <c r="AB57" s="353"/>
      <c r="AC57" s="353"/>
      <c r="AD57" s="353"/>
      <c r="AE57" s="353"/>
      <c r="AF57" s="353"/>
    </row>
    <row r="58" spans="1:32" ht="116.25" customHeight="1">
      <c r="A58" s="157"/>
      <c r="B58" s="20"/>
      <c r="C58" s="206"/>
      <c r="D58" s="206"/>
      <c r="E58" s="23"/>
      <c r="F58" s="206"/>
      <c r="G58" s="363"/>
      <c r="H58" s="206"/>
      <c r="I58" s="206"/>
      <c r="J58" s="364"/>
      <c r="K58" s="99"/>
      <c r="L58" s="99"/>
      <c r="M58" s="530"/>
      <c r="N58" s="99"/>
      <c r="O58" s="99"/>
      <c r="P58" s="205"/>
      <c r="Q58" s="434"/>
      <c r="R58" s="531"/>
      <c r="S58" s="531"/>
      <c r="T58" s="531"/>
      <c r="U58" s="531"/>
      <c r="V58" s="531"/>
      <c r="W58" s="531"/>
      <c r="X58" s="531"/>
      <c r="Y58" s="531"/>
      <c r="Z58" s="531"/>
      <c r="AA58" s="531"/>
      <c r="AB58" s="531"/>
      <c r="AC58" s="531"/>
      <c r="AD58" s="531"/>
      <c r="AE58" s="531"/>
      <c r="AF58" s="531"/>
    </row>
    <row r="59" spans="1:32" ht="116.25" customHeight="1">
      <c r="A59" s="543"/>
      <c r="B59" s="20"/>
      <c r="C59" s="242"/>
      <c r="D59" s="242"/>
      <c r="E59" s="23"/>
      <c r="F59" s="242"/>
      <c r="G59" s="532"/>
      <c r="H59" s="242"/>
      <c r="I59" s="242"/>
      <c r="J59" s="533"/>
      <c r="K59" s="534"/>
      <c r="L59" s="534"/>
      <c r="M59" s="535"/>
      <c r="N59" s="534"/>
      <c r="O59" s="534"/>
      <c r="P59" s="235"/>
      <c r="Q59" s="536"/>
      <c r="R59" s="531"/>
      <c r="S59" s="531"/>
      <c r="T59" s="531"/>
      <c r="U59" s="531"/>
      <c r="V59" s="531"/>
      <c r="W59" s="531"/>
      <c r="X59" s="531"/>
      <c r="Y59" s="531"/>
      <c r="Z59" s="531"/>
      <c r="AA59" s="531"/>
      <c r="AB59" s="531"/>
      <c r="AC59" s="531"/>
      <c r="AD59" s="531"/>
      <c r="AE59" s="531"/>
      <c r="AF59" s="531"/>
    </row>
    <row r="60" spans="1:32" ht="116.25" customHeight="1">
      <c r="A60" s="543"/>
      <c r="B60" s="20"/>
      <c r="C60" s="242"/>
      <c r="D60" s="242"/>
      <c r="E60" s="23"/>
      <c r="F60" s="242"/>
      <c r="G60" s="532"/>
      <c r="H60" s="242"/>
      <c r="I60" s="242"/>
      <c r="J60" s="533"/>
      <c r="K60" s="534"/>
      <c r="L60" s="534"/>
      <c r="M60" s="535"/>
      <c r="N60" s="534"/>
      <c r="O60" s="534"/>
      <c r="P60" s="235"/>
      <c r="Q60" s="544"/>
      <c r="R60" s="447"/>
      <c r="S60" s="447"/>
      <c r="T60" s="447"/>
      <c r="U60" s="447"/>
      <c r="V60" s="447"/>
      <c r="W60" s="447"/>
      <c r="X60" s="447"/>
      <c r="Y60" s="447"/>
      <c r="Z60" s="447"/>
      <c r="AA60" s="447"/>
      <c r="AB60" s="447"/>
      <c r="AC60" s="447"/>
      <c r="AD60" s="447"/>
      <c r="AE60" s="447"/>
      <c r="AF60" s="447"/>
    </row>
    <row r="61" spans="1:32" ht="116.25" customHeight="1">
      <c r="A61" s="137"/>
      <c r="B61" s="20"/>
      <c r="C61" s="21"/>
      <c r="D61" s="22"/>
      <c r="E61" s="23"/>
      <c r="F61" s="21"/>
      <c r="G61" s="24"/>
      <c r="H61" s="21"/>
      <c r="I61" s="21"/>
      <c r="J61" s="333"/>
      <c r="K61" s="36"/>
      <c r="L61" s="29"/>
      <c r="M61" s="392"/>
      <c r="N61" s="29"/>
      <c r="O61" s="29"/>
      <c r="P61" s="21"/>
      <c r="Q61" s="374"/>
      <c r="R61" s="353"/>
      <c r="S61" s="353"/>
      <c r="T61" s="353"/>
      <c r="U61" s="353"/>
      <c r="V61" s="353"/>
      <c r="W61" s="353"/>
      <c r="X61" s="353"/>
      <c r="Y61" s="353"/>
      <c r="Z61" s="353"/>
      <c r="AA61" s="353"/>
      <c r="AB61" s="353"/>
      <c r="AC61" s="353"/>
      <c r="AD61" s="353"/>
      <c r="AE61" s="353"/>
      <c r="AF61" s="353"/>
    </row>
    <row r="62" spans="1:32" ht="116.25" customHeight="1">
      <c r="A62" s="137"/>
      <c r="B62" s="20"/>
      <c r="C62" s="21"/>
      <c r="D62" s="22"/>
      <c r="E62" s="23"/>
      <c r="F62" s="21"/>
      <c r="G62" s="24"/>
      <c r="H62" s="21"/>
      <c r="I62" s="21"/>
      <c r="J62" s="333"/>
      <c r="K62" s="36"/>
      <c r="L62" s="29"/>
      <c r="M62" s="392"/>
      <c r="N62" s="29"/>
      <c r="O62" s="29"/>
      <c r="P62" s="35"/>
      <c r="Q62" s="374"/>
      <c r="R62" s="353"/>
      <c r="S62" s="353"/>
      <c r="T62" s="353"/>
      <c r="U62" s="353"/>
      <c r="V62" s="353"/>
      <c r="W62" s="353"/>
      <c r="X62" s="353"/>
      <c r="Y62" s="353"/>
      <c r="Z62" s="353"/>
      <c r="AA62" s="353"/>
      <c r="AB62" s="353"/>
      <c r="AC62" s="353"/>
      <c r="AD62" s="353"/>
      <c r="AE62" s="353"/>
      <c r="AF62" s="353"/>
    </row>
    <row r="63" spans="1:32" ht="116.25" customHeight="1">
      <c r="A63" s="137"/>
      <c r="B63" s="20"/>
      <c r="C63" s="21"/>
      <c r="D63" s="22"/>
      <c r="E63" s="23"/>
      <c r="F63" s="21"/>
      <c r="G63" s="24"/>
      <c r="H63" s="21"/>
      <c r="I63" s="21"/>
      <c r="J63" s="333"/>
      <c r="K63" s="36"/>
      <c r="L63" s="29"/>
      <c r="M63" s="392"/>
      <c r="N63" s="29"/>
      <c r="O63" s="29"/>
      <c r="P63" s="21"/>
      <c r="Q63" s="374"/>
      <c r="R63" s="353"/>
      <c r="S63" s="353"/>
      <c r="T63" s="353"/>
      <c r="U63" s="353"/>
      <c r="V63" s="353"/>
      <c r="W63" s="353"/>
      <c r="X63" s="353"/>
      <c r="Y63" s="353"/>
      <c r="Z63" s="353"/>
      <c r="AA63" s="353"/>
      <c r="AB63" s="353"/>
      <c r="AC63" s="353"/>
      <c r="AD63" s="353"/>
      <c r="AE63" s="353"/>
      <c r="AF63" s="353"/>
    </row>
    <row r="64" spans="1:32" ht="116.25" customHeight="1">
      <c r="A64" s="137"/>
      <c r="B64" s="20"/>
      <c r="C64" s="21"/>
      <c r="D64" s="22"/>
      <c r="E64" s="23"/>
      <c r="F64" s="21"/>
      <c r="G64" s="24"/>
      <c r="H64" s="21"/>
      <c r="I64" s="21"/>
      <c r="J64" s="349"/>
      <c r="K64" s="36"/>
      <c r="L64" s="29"/>
      <c r="M64" s="392"/>
      <c r="N64" s="29"/>
      <c r="O64" s="29"/>
      <c r="P64" s="22"/>
      <c r="Q64" s="374"/>
      <c r="R64" s="353"/>
      <c r="S64" s="353"/>
      <c r="T64" s="353"/>
      <c r="U64" s="353"/>
      <c r="V64" s="353"/>
      <c r="W64" s="353"/>
      <c r="X64" s="353"/>
      <c r="Y64" s="353"/>
      <c r="Z64" s="353"/>
      <c r="AA64" s="353"/>
      <c r="AB64" s="353"/>
      <c r="AC64" s="353"/>
      <c r="AD64" s="353"/>
      <c r="AE64" s="353"/>
      <c r="AF64" s="353"/>
    </row>
    <row r="65" spans="1:32" ht="116.25" customHeight="1">
      <c r="A65" s="137"/>
      <c r="B65" s="20"/>
      <c r="C65" s="35"/>
      <c r="D65" s="22"/>
      <c r="E65" s="21"/>
      <c r="F65" s="21"/>
      <c r="G65" s="24"/>
      <c r="H65" s="21"/>
      <c r="I65" s="21"/>
      <c r="J65" s="349"/>
      <c r="K65" s="36"/>
      <c r="L65" s="29"/>
      <c r="M65" s="392"/>
      <c r="N65" s="29"/>
      <c r="O65" s="29"/>
      <c r="P65" s="21"/>
      <c r="Q65" s="374"/>
      <c r="R65" s="353"/>
      <c r="S65" s="353"/>
      <c r="T65" s="353"/>
      <c r="U65" s="353"/>
      <c r="V65" s="353"/>
      <c r="W65" s="353"/>
      <c r="X65" s="353"/>
      <c r="Y65" s="353"/>
      <c r="Z65" s="353"/>
      <c r="AA65" s="353"/>
      <c r="AB65" s="353"/>
      <c r="AC65" s="353"/>
      <c r="AD65" s="353"/>
      <c r="AE65" s="353"/>
      <c r="AF65" s="353"/>
    </row>
    <row r="66" spans="1:32" ht="116.25" customHeight="1">
      <c r="A66" s="137"/>
      <c r="B66" s="20"/>
      <c r="C66" s="21"/>
      <c r="D66" s="22"/>
      <c r="E66" s="23"/>
      <c r="F66" s="21"/>
      <c r="G66" s="24"/>
      <c r="H66" s="21"/>
      <c r="I66" s="21"/>
      <c r="J66" s="35"/>
      <c r="K66" s="36"/>
      <c r="L66" s="366"/>
      <c r="M66" s="373"/>
      <c r="N66" s="366"/>
      <c r="O66" s="366"/>
      <c r="P66" s="35"/>
      <c r="Q66" s="374"/>
      <c r="R66" s="353"/>
      <c r="S66" s="353"/>
      <c r="T66" s="353"/>
      <c r="U66" s="353"/>
      <c r="V66" s="353"/>
      <c r="W66" s="353"/>
      <c r="X66" s="353"/>
      <c r="Y66" s="353"/>
      <c r="Z66" s="353"/>
      <c r="AA66" s="353"/>
      <c r="AB66" s="353"/>
      <c r="AC66" s="353"/>
      <c r="AD66" s="353"/>
      <c r="AE66" s="353"/>
      <c r="AF66" s="353"/>
    </row>
    <row r="67" spans="1:32" ht="116.25" customHeight="1">
      <c r="A67" s="137"/>
      <c r="B67" s="20"/>
      <c r="C67" s="21"/>
      <c r="D67" s="22"/>
      <c r="E67" s="23"/>
      <c r="F67" s="21"/>
      <c r="G67" s="24"/>
      <c r="H67" s="21"/>
      <c r="I67" s="21"/>
      <c r="J67" s="349"/>
      <c r="K67" s="36"/>
      <c r="L67" s="366"/>
      <c r="M67" s="373"/>
      <c r="N67" s="366"/>
      <c r="O67" s="366"/>
      <c r="P67" s="35"/>
      <c r="Q67" s="374"/>
      <c r="R67" s="353"/>
      <c r="S67" s="353"/>
      <c r="T67" s="353"/>
      <c r="U67" s="353"/>
      <c r="V67" s="353"/>
      <c r="W67" s="353"/>
      <c r="X67" s="353"/>
      <c r="Y67" s="353"/>
      <c r="Z67" s="353"/>
      <c r="AA67" s="353"/>
      <c r="AB67" s="353"/>
      <c r="AC67" s="353"/>
      <c r="AD67" s="353"/>
      <c r="AE67" s="353"/>
      <c r="AF67" s="353"/>
    </row>
    <row r="68" spans="1:32" ht="116.25" customHeight="1">
      <c r="A68" s="137"/>
      <c r="B68" s="20"/>
      <c r="C68" s="21"/>
      <c r="D68" s="22"/>
      <c r="E68" s="23"/>
      <c r="F68" s="21"/>
      <c r="G68" s="24"/>
      <c r="H68" s="21"/>
      <c r="I68" s="21"/>
      <c r="J68" s="349"/>
      <c r="K68" s="36"/>
      <c r="L68" s="366"/>
      <c r="M68" s="373"/>
      <c r="N68" s="366"/>
      <c r="O68" s="366"/>
      <c r="P68" s="35"/>
      <c r="Q68" s="374"/>
      <c r="R68" s="353"/>
      <c r="S68" s="353"/>
      <c r="T68" s="353"/>
      <c r="U68" s="353"/>
      <c r="V68" s="353"/>
      <c r="W68" s="353"/>
      <c r="X68" s="353"/>
      <c r="Y68" s="353"/>
      <c r="Z68" s="353"/>
      <c r="AA68" s="353"/>
      <c r="AB68" s="353"/>
      <c r="AC68" s="353"/>
      <c r="AD68" s="353"/>
      <c r="AE68" s="353"/>
      <c r="AF68" s="353"/>
    </row>
    <row r="69" spans="1:32" ht="116.25" customHeight="1">
      <c r="A69" s="137"/>
      <c r="B69" s="20"/>
      <c r="C69" s="21"/>
      <c r="D69" s="22"/>
      <c r="E69" s="23"/>
      <c r="F69" s="21"/>
      <c r="G69" s="24"/>
      <c r="H69" s="21"/>
      <c r="I69" s="21"/>
      <c r="J69" s="349"/>
      <c r="K69" s="36"/>
      <c r="L69" s="366"/>
      <c r="M69" s="373"/>
      <c r="N69" s="366"/>
      <c r="O69" s="366"/>
      <c r="P69" s="35"/>
      <c r="Q69" s="374"/>
      <c r="R69" s="353"/>
      <c r="S69" s="353"/>
      <c r="T69" s="353"/>
      <c r="U69" s="353"/>
      <c r="V69" s="353"/>
      <c r="W69" s="353"/>
      <c r="X69" s="353"/>
      <c r="Y69" s="353"/>
      <c r="Z69" s="353"/>
      <c r="AA69" s="353"/>
      <c r="AB69" s="353"/>
      <c r="AC69" s="353"/>
      <c r="AD69" s="353"/>
      <c r="AE69" s="353"/>
      <c r="AF69" s="353"/>
    </row>
    <row r="70" spans="1:32" ht="116.25" customHeight="1">
      <c r="A70" s="137"/>
      <c r="B70" s="20"/>
      <c r="C70" s="21"/>
      <c r="D70" s="22"/>
      <c r="E70" s="23"/>
      <c r="F70" s="21"/>
      <c r="G70" s="24"/>
      <c r="H70" s="21"/>
      <c r="I70" s="21"/>
      <c r="J70" s="333"/>
      <c r="K70" s="36"/>
      <c r="L70" s="366"/>
      <c r="M70" s="373"/>
      <c r="N70" s="366"/>
      <c r="O70" s="366"/>
      <c r="P70" s="35"/>
      <c r="Q70" s="374"/>
      <c r="R70" s="353"/>
      <c r="S70" s="353"/>
      <c r="T70" s="353"/>
      <c r="U70" s="353"/>
      <c r="V70" s="353"/>
      <c r="W70" s="353"/>
      <c r="X70" s="353"/>
      <c r="Y70" s="353"/>
      <c r="Z70" s="353"/>
      <c r="AA70" s="353"/>
      <c r="AB70" s="353"/>
      <c r="AC70" s="353"/>
      <c r="AD70" s="353"/>
      <c r="AE70" s="353"/>
      <c r="AF70" s="353"/>
    </row>
    <row r="71" spans="1:32" ht="116.25" customHeight="1">
      <c r="A71" s="137"/>
      <c r="B71" s="20"/>
      <c r="C71" s="35"/>
      <c r="D71" s="22"/>
      <c r="E71" s="23"/>
      <c r="F71" s="21"/>
      <c r="G71" s="24"/>
      <c r="H71" s="21"/>
      <c r="I71" s="21"/>
      <c r="J71" s="349"/>
      <c r="K71" s="36"/>
      <c r="L71" s="29"/>
      <c r="M71" s="392"/>
      <c r="N71" s="29"/>
      <c r="O71" s="29"/>
      <c r="P71" s="22"/>
      <c r="Q71" s="374"/>
      <c r="R71" s="353"/>
      <c r="S71" s="353"/>
      <c r="T71" s="353"/>
      <c r="U71" s="353"/>
      <c r="V71" s="353"/>
      <c r="W71" s="353"/>
      <c r="X71" s="353"/>
      <c r="Y71" s="353"/>
      <c r="Z71" s="353"/>
      <c r="AA71" s="353"/>
      <c r="AB71" s="353"/>
      <c r="AC71" s="353"/>
      <c r="AD71" s="353"/>
      <c r="AE71" s="353"/>
      <c r="AF71" s="353"/>
    </row>
    <row r="72" spans="1:32" ht="116.25" customHeight="1">
      <c r="A72" s="137"/>
      <c r="B72" s="545"/>
      <c r="C72" s="546"/>
      <c r="D72" s="547"/>
      <c r="E72" s="548"/>
      <c r="F72" s="546"/>
      <c r="G72" s="549"/>
      <c r="H72" s="546"/>
      <c r="I72" s="546"/>
      <c r="J72" s="550"/>
      <c r="K72" s="551"/>
      <c r="L72" s="552"/>
      <c r="M72" s="553"/>
      <c r="N72" s="552"/>
      <c r="O72" s="552"/>
      <c r="P72" s="546"/>
      <c r="Q72" s="374"/>
      <c r="R72" s="353"/>
      <c r="S72" s="353"/>
      <c r="T72" s="353"/>
      <c r="U72" s="353"/>
      <c r="V72" s="353"/>
      <c r="W72" s="353"/>
      <c r="X72" s="353"/>
      <c r="Y72" s="353"/>
      <c r="Z72" s="353"/>
      <c r="AA72" s="353"/>
      <c r="AB72" s="353"/>
      <c r="AC72" s="353"/>
      <c r="AD72" s="353"/>
      <c r="AE72" s="353"/>
      <c r="AF72" s="353"/>
    </row>
    <row r="73" spans="1:32" ht="116.25" customHeight="1">
      <c r="A73" s="137"/>
      <c r="B73" s="545"/>
      <c r="C73" s="546"/>
      <c r="D73" s="547"/>
      <c r="E73" s="548"/>
      <c r="F73" s="546"/>
      <c r="G73" s="549"/>
      <c r="H73" s="546"/>
      <c r="I73" s="546"/>
      <c r="J73" s="554"/>
      <c r="K73" s="551"/>
      <c r="L73" s="552"/>
      <c r="M73" s="553"/>
      <c r="N73" s="552"/>
      <c r="O73" s="552"/>
      <c r="P73" s="554"/>
      <c r="Q73" s="374"/>
      <c r="R73" s="353"/>
      <c r="S73" s="353"/>
      <c r="T73" s="353"/>
      <c r="U73" s="353"/>
      <c r="V73" s="353"/>
      <c r="W73" s="353"/>
      <c r="X73" s="353"/>
      <c r="Y73" s="353"/>
      <c r="Z73" s="353"/>
      <c r="AA73" s="353"/>
      <c r="AB73" s="353"/>
      <c r="AC73" s="353"/>
      <c r="AD73" s="353"/>
      <c r="AE73" s="353"/>
      <c r="AF73" s="353"/>
    </row>
    <row r="74" spans="1:32" ht="116.25" customHeight="1">
      <c r="A74" s="137"/>
      <c r="B74" s="545"/>
      <c r="C74" s="546"/>
      <c r="D74" s="547"/>
      <c r="E74" s="548"/>
      <c r="F74" s="546"/>
      <c r="G74" s="549"/>
      <c r="H74" s="546"/>
      <c r="I74" s="546"/>
      <c r="J74" s="555"/>
      <c r="K74" s="551"/>
      <c r="L74" s="552"/>
      <c r="M74" s="553"/>
      <c r="N74" s="552"/>
      <c r="O74" s="552"/>
      <c r="P74" s="554"/>
      <c r="Q74" s="374"/>
      <c r="R74" s="353"/>
      <c r="S74" s="353"/>
      <c r="T74" s="353"/>
      <c r="U74" s="353"/>
      <c r="V74" s="353"/>
      <c r="W74" s="353"/>
      <c r="X74" s="353"/>
      <c r="Y74" s="353"/>
      <c r="Z74" s="353"/>
      <c r="AA74" s="353"/>
      <c r="AB74" s="353"/>
      <c r="AC74" s="353"/>
      <c r="AD74" s="353"/>
      <c r="AE74" s="353"/>
      <c r="AF74" s="353"/>
    </row>
    <row r="75" spans="1:32" ht="116.25" customHeight="1">
      <c r="A75" s="137"/>
      <c r="B75" s="20"/>
      <c r="C75" s="21"/>
      <c r="D75" s="22"/>
      <c r="E75" s="23"/>
      <c r="F75" s="21"/>
      <c r="G75" s="24"/>
      <c r="H75" s="21"/>
      <c r="I75" s="21"/>
      <c r="J75" s="349"/>
      <c r="K75" s="36"/>
      <c r="L75" s="366"/>
      <c r="M75" s="373"/>
      <c r="N75" s="366"/>
      <c r="O75" s="366"/>
      <c r="P75" s="21"/>
      <c r="Q75" s="374"/>
      <c r="R75" s="353"/>
      <c r="S75" s="353"/>
      <c r="T75" s="353"/>
      <c r="U75" s="353"/>
      <c r="V75" s="353"/>
      <c r="W75" s="353"/>
      <c r="X75" s="353"/>
      <c r="Y75" s="353"/>
      <c r="Z75" s="353"/>
      <c r="AA75" s="353"/>
      <c r="AB75" s="353"/>
      <c r="AC75" s="353"/>
      <c r="AD75" s="353"/>
      <c r="AE75" s="353"/>
      <c r="AF75" s="353"/>
    </row>
    <row r="76" spans="1:32" ht="116.25" customHeight="1">
      <c r="A76" s="137"/>
      <c r="B76" s="20"/>
      <c r="C76" s="21"/>
      <c r="D76" s="22"/>
      <c r="E76" s="23"/>
      <c r="F76" s="21"/>
      <c r="G76" s="24"/>
      <c r="H76" s="21"/>
      <c r="I76" s="21"/>
      <c r="J76" s="349"/>
      <c r="K76" s="36"/>
      <c r="L76" s="366"/>
      <c r="M76" s="373"/>
      <c r="N76" s="366"/>
      <c r="O76" s="366"/>
      <c r="P76" s="35"/>
      <c r="Q76" s="374"/>
      <c r="R76" s="353"/>
      <c r="S76" s="353"/>
      <c r="T76" s="353"/>
      <c r="U76" s="353"/>
      <c r="V76" s="353"/>
      <c r="W76" s="353"/>
      <c r="X76" s="353"/>
      <c r="Y76" s="353"/>
      <c r="Z76" s="353"/>
      <c r="AA76" s="353"/>
      <c r="AB76" s="353"/>
      <c r="AC76" s="353"/>
      <c r="AD76" s="353"/>
      <c r="AE76" s="353"/>
      <c r="AF76" s="353"/>
    </row>
    <row r="77" spans="1:32" ht="116.25" customHeight="1">
      <c r="A77" s="137"/>
      <c r="B77" s="20"/>
      <c r="C77" s="21"/>
      <c r="D77" s="22"/>
      <c r="E77" s="23"/>
      <c r="F77" s="21"/>
      <c r="G77" s="24"/>
      <c r="H77" s="21"/>
      <c r="I77" s="21"/>
      <c r="J77" s="349"/>
      <c r="K77" s="36"/>
      <c r="L77" s="366"/>
      <c r="M77" s="373"/>
      <c r="N77" s="366"/>
      <c r="O77" s="366"/>
      <c r="P77" s="21"/>
      <c r="Q77" s="374"/>
      <c r="R77" s="353"/>
      <c r="S77" s="353"/>
      <c r="T77" s="353"/>
      <c r="U77" s="353"/>
      <c r="V77" s="353"/>
      <c r="W77" s="353"/>
      <c r="X77" s="353"/>
      <c r="Y77" s="353"/>
      <c r="Z77" s="353"/>
      <c r="AA77" s="353"/>
      <c r="AB77" s="353"/>
      <c r="AC77" s="353"/>
      <c r="AD77" s="353"/>
      <c r="AE77" s="353"/>
      <c r="AF77" s="353"/>
    </row>
    <row r="78" spans="1:32" ht="116.25" customHeight="1">
      <c r="A78" s="137"/>
      <c r="B78" s="20"/>
      <c r="C78" s="21"/>
      <c r="D78" s="22"/>
      <c r="E78" s="23"/>
      <c r="F78" s="21"/>
      <c r="G78" s="24"/>
      <c r="H78" s="21"/>
      <c r="I78" s="21"/>
      <c r="J78" s="349"/>
      <c r="K78" s="36"/>
      <c r="L78" s="366"/>
      <c r="M78" s="373"/>
      <c r="N78" s="366"/>
      <c r="O78" s="366"/>
      <c r="P78" s="35"/>
      <c r="Q78" s="374"/>
      <c r="R78" s="353"/>
      <c r="S78" s="353"/>
      <c r="T78" s="353"/>
      <c r="U78" s="353"/>
      <c r="V78" s="353"/>
      <c r="W78" s="353"/>
      <c r="X78" s="353"/>
      <c r="Y78" s="353"/>
      <c r="Z78" s="353"/>
      <c r="AA78" s="353"/>
      <c r="AB78" s="353"/>
      <c r="AC78" s="353"/>
      <c r="AD78" s="353"/>
      <c r="AE78" s="353"/>
      <c r="AF78" s="353"/>
    </row>
    <row r="79" spans="1:32" ht="116.25" customHeight="1">
      <c r="A79" s="137"/>
      <c r="B79" s="20"/>
      <c r="C79" s="21"/>
      <c r="D79" s="22"/>
      <c r="E79" s="23"/>
      <c r="F79" s="21"/>
      <c r="G79" s="24"/>
      <c r="H79" s="21"/>
      <c r="I79" s="21"/>
      <c r="J79" s="349"/>
      <c r="K79" s="36"/>
      <c r="L79" s="366"/>
      <c r="M79" s="373"/>
      <c r="N79" s="366"/>
      <c r="O79" s="366"/>
      <c r="P79" s="35"/>
      <c r="Q79" s="374"/>
      <c r="R79" s="353"/>
      <c r="S79" s="353"/>
      <c r="T79" s="353"/>
      <c r="U79" s="353"/>
      <c r="V79" s="353"/>
      <c r="W79" s="353"/>
      <c r="X79" s="353"/>
      <c r="Y79" s="353"/>
      <c r="Z79" s="353"/>
      <c r="AA79" s="353"/>
      <c r="AB79" s="353"/>
      <c r="AC79" s="353"/>
      <c r="AD79" s="353"/>
      <c r="AE79" s="353"/>
      <c r="AF79" s="353"/>
    </row>
    <row r="80" spans="1:32" ht="116.25" customHeight="1">
      <c r="A80" s="137"/>
      <c r="B80" s="20"/>
      <c r="C80" s="21"/>
      <c r="D80" s="22"/>
      <c r="E80" s="23"/>
      <c r="F80" s="21"/>
      <c r="G80" s="24"/>
      <c r="H80" s="21"/>
      <c r="I80" s="21"/>
      <c r="J80" s="349"/>
      <c r="K80" s="36"/>
      <c r="L80" s="29"/>
      <c r="M80" s="403"/>
      <c r="N80" s="29"/>
      <c r="O80" s="29"/>
      <c r="P80" s="21"/>
      <c r="Q80" s="374"/>
      <c r="R80" s="353"/>
      <c r="S80" s="353"/>
      <c r="T80" s="353"/>
      <c r="U80" s="353"/>
      <c r="V80" s="353"/>
      <c r="W80" s="353"/>
      <c r="X80" s="353"/>
      <c r="Y80" s="353"/>
      <c r="Z80" s="353"/>
      <c r="AA80" s="353"/>
      <c r="AB80" s="353"/>
      <c r="AC80" s="353"/>
      <c r="AD80" s="353"/>
      <c r="AE80" s="353"/>
      <c r="AF80" s="353"/>
    </row>
    <row r="81" spans="1:32" ht="116.25" customHeight="1">
      <c r="A81" s="137"/>
      <c r="B81" s="20"/>
      <c r="C81" s="21"/>
      <c r="D81" s="22"/>
      <c r="E81" s="23"/>
      <c r="F81" s="21"/>
      <c r="G81" s="24"/>
      <c r="H81" s="21"/>
      <c r="I81" s="21"/>
      <c r="J81" s="349"/>
      <c r="K81" s="36"/>
      <c r="L81" s="366"/>
      <c r="M81" s="373"/>
      <c r="N81" s="366"/>
      <c r="O81" s="366"/>
      <c r="P81" s="35"/>
      <c r="Q81" s="374"/>
      <c r="R81" s="353"/>
      <c r="S81" s="353"/>
      <c r="T81" s="353"/>
      <c r="U81" s="353"/>
      <c r="V81" s="353"/>
      <c r="W81" s="353"/>
      <c r="X81" s="353"/>
      <c r="Y81" s="353"/>
      <c r="Z81" s="353"/>
      <c r="AA81" s="353"/>
      <c r="AB81" s="353"/>
      <c r="AC81" s="353"/>
      <c r="AD81" s="353"/>
      <c r="AE81" s="353"/>
      <c r="AF81" s="353"/>
    </row>
    <row r="82" spans="1:32" ht="116.25" customHeight="1">
      <c r="A82" s="137"/>
      <c r="B82" s="20"/>
      <c r="C82" s="21"/>
      <c r="D82" s="22"/>
      <c r="E82" s="23"/>
      <c r="F82" s="21"/>
      <c r="G82" s="24"/>
      <c r="H82" s="21"/>
      <c r="I82" s="21"/>
      <c r="J82" s="333"/>
      <c r="K82" s="36"/>
      <c r="L82" s="366"/>
      <c r="M82" s="373"/>
      <c r="N82" s="366"/>
      <c r="O82" s="366"/>
      <c r="P82" s="21"/>
      <c r="Q82" s="374"/>
      <c r="R82" s="353"/>
      <c r="S82" s="353"/>
      <c r="T82" s="353"/>
      <c r="U82" s="353"/>
      <c r="V82" s="353"/>
      <c r="W82" s="353"/>
      <c r="X82" s="353"/>
      <c r="Y82" s="353"/>
      <c r="Z82" s="353"/>
      <c r="AA82" s="353"/>
      <c r="AB82" s="353"/>
      <c r="AC82" s="353"/>
      <c r="AD82" s="353"/>
      <c r="AE82" s="353"/>
      <c r="AF82" s="353"/>
    </row>
    <row r="83" spans="1:32" ht="116.25" customHeight="1">
      <c r="A83" s="137"/>
      <c r="B83" s="20"/>
      <c r="C83" s="21"/>
      <c r="D83" s="22"/>
      <c r="E83" s="23"/>
      <c r="F83" s="21"/>
      <c r="G83" s="24"/>
      <c r="H83" s="21"/>
      <c r="I83" s="21"/>
      <c r="J83" s="349"/>
      <c r="K83" s="36"/>
      <c r="L83" s="366"/>
      <c r="M83" s="373"/>
      <c r="N83" s="366"/>
      <c r="O83" s="366"/>
      <c r="P83" s="21"/>
      <c r="Q83" s="374"/>
      <c r="R83" s="353"/>
      <c r="S83" s="353"/>
      <c r="T83" s="353"/>
      <c r="U83" s="353"/>
      <c r="V83" s="353"/>
      <c r="W83" s="353"/>
      <c r="X83" s="353"/>
      <c r="Y83" s="353"/>
      <c r="Z83" s="353"/>
      <c r="AA83" s="353"/>
      <c r="AB83" s="353"/>
      <c r="AC83" s="353"/>
      <c r="AD83" s="353"/>
      <c r="AE83" s="353"/>
      <c r="AF83" s="353"/>
    </row>
    <row r="84" spans="1:32" ht="116.25" customHeight="1">
      <c r="A84" s="137"/>
      <c r="B84" s="556"/>
      <c r="C84" s="557"/>
      <c r="D84" s="558"/>
      <c r="E84" s="559"/>
      <c r="F84" s="557"/>
      <c r="G84" s="560"/>
      <c r="H84" s="557"/>
      <c r="I84" s="557"/>
      <c r="J84" s="561"/>
      <c r="K84" s="562"/>
      <c r="L84" s="563"/>
      <c r="M84" s="564"/>
      <c r="N84" s="563"/>
      <c r="O84" s="563"/>
      <c r="P84" s="565"/>
      <c r="Q84" s="374"/>
      <c r="R84" s="353"/>
      <c r="S84" s="353"/>
      <c r="T84" s="353"/>
      <c r="U84" s="353"/>
      <c r="V84" s="353"/>
      <c r="W84" s="353"/>
      <c r="X84" s="353"/>
      <c r="Y84" s="353"/>
      <c r="Z84" s="353"/>
      <c r="AA84" s="353"/>
      <c r="AB84" s="353"/>
      <c r="AC84" s="353"/>
      <c r="AD84" s="353"/>
      <c r="AE84" s="353"/>
      <c r="AF84" s="353"/>
    </row>
    <row r="85" spans="1:32" ht="116.25" customHeight="1">
      <c r="A85" s="137"/>
      <c r="B85" s="566"/>
      <c r="C85" s="567"/>
      <c r="D85" s="568"/>
      <c r="E85" s="569"/>
      <c r="F85" s="567"/>
      <c r="G85" s="570"/>
      <c r="H85" s="567"/>
      <c r="I85" s="567"/>
      <c r="J85" s="571"/>
      <c r="K85" s="572"/>
      <c r="L85" s="573"/>
      <c r="M85" s="574"/>
      <c r="N85" s="573"/>
      <c r="O85" s="573"/>
      <c r="P85" s="567"/>
      <c r="Q85" s="374"/>
      <c r="R85" s="353"/>
      <c r="S85" s="353"/>
      <c r="T85" s="353"/>
      <c r="U85" s="353"/>
      <c r="V85" s="353"/>
      <c r="W85" s="353"/>
      <c r="X85" s="353"/>
      <c r="Y85" s="353"/>
      <c r="Z85" s="353"/>
      <c r="AA85" s="353"/>
      <c r="AB85" s="353"/>
      <c r="AC85" s="353"/>
      <c r="AD85" s="353"/>
      <c r="AE85" s="353"/>
      <c r="AF85" s="353"/>
    </row>
    <row r="86" spans="1:32" ht="116.25" customHeight="1">
      <c r="A86" s="137"/>
      <c r="B86" s="566"/>
      <c r="C86" s="567"/>
      <c r="D86" s="575"/>
      <c r="E86" s="569"/>
      <c r="F86" s="567"/>
      <c r="G86" s="570"/>
      <c r="H86" s="567"/>
      <c r="I86" s="567"/>
      <c r="J86" s="571"/>
      <c r="K86" s="572"/>
      <c r="L86" s="573"/>
      <c r="M86" s="574"/>
      <c r="N86" s="573"/>
      <c r="O86" s="573"/>
      <c r="P86" s="567"/>
      <c r="Q86" s="374"/>
      <c r="R86" s="353"/>
      <c r="S86" s="353"/>
      <c r="T86" s="353"/>
      <c r="U86" s="353"/>
      <c r="V86" s="353"/>
      <c r="W86" s="353"/>
      <c r="X86" s="353"/>
      <c r="Y86" s="353"/>
      <c r="Z86" s="353"/>
      <c r="AA86" s="353"/>
      <c r="AB86" s="353"/>
      <c r="AC86" s="353"/>
      <c r="AD86" s="353"/>
      <c r="AE86" s="353"/>
      <c r="AF86" s="353"/>
    </row>
    <row r="87" spans="1:32" ht="116.25" customHeight="1">
      <c r="A87" s="137"/>
      <c r="B87" s="20"/>
      <c r="C87" s="21"/>
      <c r="D87" s="22"/>
      <c r="E87" s="23"/>
      <c r="F87" s="21"/>
      <c r="G87" s="24"/>
      <c r="H87" s="21"/>
      <c r="I87" s="21"/>
      <c r="J87" s="349"/>
      <c r="K87" s="36"/>
      <c r="L87" s="366"/>
      <c r="M87" s="373"/>
      <c r="N87" s="366"/>
      <c r="O87" s="366"/>
      <c r="P87" s="21"/>
      <c r="Q87" s="374"/>
      <c r="R87" s="353"/>
      <c r="S87" s="353"/>
      <c r="T87" s="353"/>
      <c r="U87" s="353"/>
      <c r="V87" s="353"/>
      <c r="W87" s="353"/>
      <c r="X87" s="353"/>
      <c r="Y87" s="353"/>
      <c r="Z87" s="353"/>
      <c r="AA87" s="353"/>
      <c r="AB87" s="353"/>
      <c r="AC87" s="353"/>
      <c r="AD87" s="353"/>
      <c r="AE87" s="353"/>
      <c r="AF87" s="353"/>
    </row>
    <row r="88" spans="1:32" ht="116.25" customHeight="1">
      <c r="A88" s="137"/>
      <c r="B88" s="566"/>
      <c r="C88" s="567"/>
      <c r="D88" s="567"/>
      <c r="E88" s="569"/>
      <c r="F88" s="576"/>
      <c r="G88" s="577"/>
      <c r="H88" s="578"/>
      <c r="I88" s="578"/>
      <c r="J88" s="579"/>
      <c r="K88" s="572"/>
      <c r="L88" s="573"/>
      <c r="M88" s="574"/>
      <c r="N88" s="573"/>
      <c r="O88" s="573"/>
      <c r="P88" s="567"/>
      <c r="Q88" s="374"/>
      <c r="R88" s="353"/>
      <c r="S88" s="353"/>
      <c r="T88" s="353"/>
      <c r="U88" s="353"/>
      <c r="V88" s="353"/>
      <c r="W88" s="353"/>
      <c r="X88" s="353"/>
      <c r="Y88" s="353"/>
      <c r="Z88" s="353"/>
      <c r="AA88" s="353"/>
      <c r="AB88" s="353"/>
      <c r="AC88" s="353"/>
      <c r="AD88" s="353"/>
      <c r="AE88" s="353"/>
      <c r="AF88" s="353"/>
    </row>
    <row r="89" spans="1:32" ht="116.25" customHeight="1">
      <c r="A89" s="195"/>
      <c r="B89" s="20"/>
      <c r="C89" s="35"/>
      <c r="D89" s="22"/>
      <c r="E89" s="23"/>
      <c r="F89" s="21"/>
      <c r="G89" s="24"/>
      <c r="H89" s="21"/>
      <c r="I89" s="21"/>
      <c r="J89" s="337"/>
      <c r="K89" s="36"/>
      <c r="L89" s="366"/>
      <c r="M89" s="373"/>
      <c r="N89" s="366"/>
      <c r="O89" s="366"/>
      <c r="P89" s="21"/>
      <c r="Q89" s="374"/>
      <c r="R89" s="353"/>
      <c r="S89" s="353"/>
      <c r="T89" s="353"/>
      <c r="U89" s="353"/>
      <c r="V89" s="353"/>
      <c r="W89" s="353"/>
      <c r="X89" s="353"/>
      <c r="Y89" s="353"/>
      <c r="Z89" s="353"/>
      <c r="AA89" s="353"/>
      <c r="AB89" s="353"/>
      <c r="AC89" s="353"/>
      <c r="AD89" s="353"/>
      <c r="AE89" s="353"/>
      <c r="AF89" s="353"/>
    </row>
    <row r="90" spans="1:32" ht="116.25" customHeight="1">
      <c r="A90" s="195"/>
      <c r="B90" s="20"/>
      <c r="C90" s="35"/>
      <c r="D90" s="22"/>
      <c r="E90" s="23"/>
      <c r="F90" s="21"/>
      <c r="G90" s="24"/>
      <c r="H90" s="21"/>
      <c r="I90" s="21"/>
      <c r="J90" s="337"/>
      <c r="K90" s="36"/>
      <c r="L90" s="366"/>
      <c r="M90" s="373"/>
      <c r="N90" s="366"/>
      <c r="O90" s="366"/>
      <c r="P90" s="21"/>
      <c r="Q90" s="374"/>
      <c r="R90" s="353"/>
      <c r="S90" s="353"/>
      <c r="T90" s="353"/>
      <c r="U90" s="353"/>
      <c r="V90" s="353"/>
      <c r="W90" s="353"/>
      <c r="X90" s="353"/>
      <c r="Y90" s="353"/>
      <c r="Z90" s="353"/>
      <c r="AA90" s="353"/>
      <c r="AB90" s="353"/>
      <c r="AC90" s="353"/>
      <c r="AD90" s="353"/>
      <c r="AE90" s="353"/>
      <c r="AF90" s="353"/>
    </row>
    <row r="91" spans="1:32" ht="116.25" customHeight="1">
      <c r="A91" s="195"/>
      <c r="B91" s="20"/>
      <c r="C91" s="35"/>
      <c r="D91" s="22"/>
      <c r="E91" s="23"/>
      <c r="F91" s="21"/>
      <c r="G91" s="24"/>
      <c r="H91" s="21"/>
      <c r="I91" s="21"/>
      <c r="J91" s="337"/>
      <c r="K91" s="36"/>
      <c r="L91" s="366"/>
      <c r="M91" s="373"/>
      <c r="N91" s="366"/>
      <c r="O91" s="366"/>
      <c r="P91" s="21"/>
      <c r="Q91" s="374"/>
      <c r="R91" s="353"/>
      <c r="S91" s="353"/>
      <c r="T91" s="353"/>
      <c r="U91" s="353"/>
      <c r="V91" s="353"/>
      <c r="W91" s="353"/>
      <c r="X91" s="353"/>
      <c r="Y91" s="353"/>
      <c r="Z91" s="353"/>
      <c r="AA91" s="353"/>
      <c r="AB91" s="353"/>
      <c r="AC91" s="353"/>
      <c r="AD91" s="353"/>
      <c r="AE91" s="353"/>
      <c r="AF91" s="353"/>
    </row>
    <row r="92" spans="1:32" ht="116.25" customHeight="1">
      <c r="A92" s="195"/>
      <c r="B92" s="20"/>
      <c r="C92" s="21"/>
      <c r="D92" s="22"/>
      <c r="E92" s="23"/>
      <c r="F92" s="21"/>
      <c r="G92" s="24"/>
      <c r="H92" s="21"/>
      <c r="I92" s="21"/>
      <c r="J92" s="337"/>
      <c r="K92" s="36"/>
      <c r="L92" s="366"/>
      <c r="M92" s="373"/>
      <c r="N92" s="366"/>
      <c r="O92" s="366"/>
      <c r="P92" s="21"/>
      <c r="Q92" s="374"/>
      <c r="R92" s="353"/>
      <c r="S92" s="353"/>
      <c r="T92" s="353"/>
      <c r="U92" s="353"/>
      <c r="V92" s="353"/>
      <c r="W92" s="353"/>
      <c r="X92" s="353"/>
      <c r="Y92" s="353"/>
      <c r="Z92" s="353"/>
      <c r="AA92" s="353"/>
      <c r="AB92" s="353"/>
      <c r="AC92" s="353"/>
      <c r="AD92" s="353"/>
      <c r="AE92" s="353"/>
      <c r="AF92" s="353"/>
    </row>
    <row r="93" spans="1:32" ht="116.25" customHeight="1">
      <c r="A93" s="195"/>
      <c r="B93" s="20"/>
      <c r="C93" s="21"/>
      <c r="D93" s="22"/>
      <c r="E93" s="23"/>
      <c r="F93" s="21"/>
      <c r="G93" s="24"/>
      <c r="H93" s="21"/>
      <c r="I93" s="21"/>
      <c r="J93" s="337"/>
      <c r="K93" s="36"/>
      <c r="L93" s="366"/>
      <c r="M93" s="373"/>
      <c r="N93" s="366"/>
      <c r="O93" s="366"/>
      <c r="P93" s="21"/>
      <c r="Q93" s="374"/>
      <c r="R93" s="353"/>
      <c r="S93" s="353"/>
      <c r="T93" s="353"/>
      <c r="U93" s="353"/>
      <c r="V93" s="353"/>
      <c r="W93" s="353"/>
      <c r="X93" s="353"/>
      <c r="Y93" s="353"/>
      <c r="Z93" s="353"/>
      <c r="AA93" s="353"/>
      <c r="AB93" s="353"/>
      <c r="AC93" s="353"/>
      <c r="AD93" s="353"/>
      <c r="AE93" s="353"/>
      <c r="AF93" s="353"/>
    </row>
    <row r="94" spans="1:32" ht="116.25" customHeight="1">
      <c r="A94" s="195"/>
      <c r="B94" s="20"/>
      <c r="C94" s="21"/>
      <c r="D94" s="22"/>
      <c r="E94" s="23"/>
      <c r="F94" s="21"/>
      <c r="G94" s="24"/>
      <c r="H94" s="21"/>
      <c r="I94" s="21"/>
      <c r="J94" s="337"/>
      <c r="K94" s="36"/>
      <c r="L94" s="366"/>
      <c r="M94" s="373"/>
      <c r="N94" s="366"/>
      <c r="O94" s="366"/>
      <c r="P94" s="21"/>
      <c r="Q94" s="374"/>
      <c r="R94" s="353"/>
      <c r="S94" s="353"/>
      <c r="T94" s="353"/>
      <c r="U94" s="353"/>
      <c r="V94" s="353"/>
      <c r="W94" s="353"/>
      <c r="X94" s="353"/>
      <c r="Y94" s="353"/>
      <c r="Z94" s="353"/>
      <c r="AA94" s="353"/>
      <c r="AB94" s="353"/>
      <c r="AC94" s="353"/>
      <c r="AD94" s="353"/>
      <c r="AE94" s="353"/>
      <c r="AF94" s="353"/>
    </row>
    <row r="95" spans="1:32" ht="116.25" customHeight="1">
      <c r="A95" s="195"/>
      <c r="B95" s="20"/>
      <c r="C95" s="21"/>
      <c r="D95" s="22"/>
      <c r="E95" s="23"/>
      <c r="F95" s="21"/>
      <c r="G95" s="24"/>
      <c r="H95" s="21"/>
      <c r="I95" s="21"/>
      <c r="J95" s="337"/>
      <c r="K95" s="36"/>
      <c r="L95" s="366"/>
      <c r="M95" s="373"/>
      <c r="N95" s="366"/>
      <c r="O95" s="366"/>
      <c r="P95" s="21"/>
      <c r="Q95" s="374"/>
      <c r="R95" s="353"/>
      <c r="S95" s="353"/>
      <c r="T95" s="353"/>
      <c r="U95" s="353"/>
      <c r="V95" s="353"/>
      <c r="W95" s="353"/>
      <c r="X95" s="353"/>
      <c r="Y95" s="353"/>
      <c r="Z95" s="353"/>
      <c r="AA95" s="353"/>
      <c r="AB95" s="353"/>
      <c r="AC95" s="353"/>
      <c r="AD95" s="353"/>
      <c r="AE95" s="353"/>
      <c r="AF95" s="353"/>
    </row>
    <row r="96" spans="1:32" ht="116.25" customHeight="1">
      <c r="A96" s="195"/>
      <c r="B96" s="20"/>
      <c r="C96" s="35"/>
      <c r="D96" s="22"/>
      <c r="E96" s="21"/>
      <c r="F96" s="21"/>
      <c r="G96" s="24"/>
      <c r="H96" s="21"/>
      <c r="I96" s="21"/>
      <c r="J96" s="349"/>
      <c r="K96" s="36"/>
      <c r="L96" s="36"/>
      <c r="M96" s="373"/>
      <c r="N96" s="366"/>
      <c r="O96" s="366"/>
      <c r="P96" s="35"/>
      <c r="Q96" s="374"/>
      <c r="R96" s="353"/>
      <c r="S96" s="353"/>
      <c r="T96" s="353"/>
      <c r="U96" s="353"/>
      <c r="V96" s="353"/>
      <c r="W96" s="353"/>
      <c r="X96" s="353"/>
      <c r="Y96" s="353"/>
      <c r="Z96" s="353"/>
      <c r="AA96" s="353"/>
      <c r="AB96" s="353"/>
      <c r="AC96" s="353"/>
      <c r="AD96" s="353"/>
      <c r="AE96" s="353"/>
      <c r="AF96" s="353"/>
    </row>
    <row r="97" spans="1:32" ht="116.25" customHeight="1">
      <c r="A97" s="195"/>
      <c r="B97" s="20"/>
      <c r="C97" s="21"/>
      <c r="D97" s="22"/>
      <c r="E97" s="23"/>
      <c r="F97" s="21"/>
      <c r="G97" s="24"/>
      <c r="H97" s="21"/>
      <c r="I97" s="21"/>
      <c r="J97" s="337"/>
      <c r="K97" s="36"/>
      <c r="L97" s="366"/>
      <c r="M97" s="373"/>
      <c r="N97" s="366"/>
      <c r="O97" s="366"/>
      <c r="P97" s="21"/>
      <c r="Q97" s="374"/>
      <c r="R97" s="353"/>
      <c r="S97" s="353"/>
      <c r="T97" s="353"/>
      <c r="U97" s="353"/>
      <c r="V97" s="353"/>
      <c r="W97" s="353"/>
      <c r="X97" s="353"/>
      <c r="Y97" s="353"/>
      <c r="Z97" s="353"/>
      <c r="AA97" s="353"/>
      <c r="AB97" s="353"/>
      <c r="AC97" s="353"/>
      <c r="AD97" s="353"/>
      <c r="AE97" s="353"/>
      <c r="AF97" s="353"/>
    </row>
    <row r="98" spans="1:32" ht="116.25" customHeight="1">
      <c r="A98" s="444"/>
      <c r="B98" s="20"/>
      <c r="C98" s="466"/>
      <c r="D98" s="206"/>
      <c r="E98" s="23"/>
      <c r="F98" s="206"/>
      <c r="G98" s="363"/>
      <c r="H98" s="206"/>
      <c r="I98" s="206"/>
      <c r="J98" s="364"/>
      <c r="K98" s="211"/>
      <c r="L98" s="99"/>
      <c r="M98" s="530"/>
      <c r="N98" s="99"/>
      <c r="O98" s="99"/>
      <c r="P98" s="272"/>
      <c r="Q98" s="580"/>
      <c r="R98" s="447"/>
      <c r="S98" s="447"/>
      <c r="T98" s="447"/>
      <c r="U98" s="447"/>
      <c r="V98" s="447"/>
      <c r="W98" s="447"/>
      <c r="X98" s="447"/>
      <c r="Y98" s="447"/>
      <c r="Z98" s="447"/>
      <c r="AA98" s="447"/>
      <c r="AB98" s="447"/>
      <c r="AC98" s="447"/>
      <c r="AD98" s="447"/>
      <c r="AE98" s="447"/>
      <c r="AF98" s="447"/>
    </row>
    <row r="99" spans="1:32" ht="116.25" customHeight="1">
      <c r="A99" s="137"/>
      <c r="B99" s="20"/>
      <c r="C99" s="21"/>
      <c r="D99" s="22"/>
      <c r="E99" s="23"/>
      <c r="F99" s="21"/>
      <c r="G99" s="24"/>
      <c r="H99" s="21"/>
      <c r="I99" s="21"/>
      <c r="J99" s="337"/>
      <c r="K99" s="36"/>
      <c r="L99" s="366"/>
      <c r="M99" s="373"/>
      <c r="N99" s="366"/>
      <c r="O99" s="366"/>
      <c r="P99" s="21"/>
      <c r="Q99" s="374"/>
      <c r="R99" s="353"/>
      <c r="S99" s="353"/>
      <c r="T99" s="353"/>
      <c r="U99" s="353"/>
      <c r="V99" s="353"/>
      <c r="W99" s="353"/>
      <c r="X99" s="353"/>
      <c r="Y99" s="353"/>
      <c r="Z99" s="353"/>
      <c r="AA99" s="353"/>
      <c r="AB99" s="353"/>
      <c r="AC99" s="353"/>
      <c r="AD99" s="353"/>
      <c r="AE99" s="353"/>
      <c r="AF99" s="353"/>
    </row>
    <row r="100" spans="1:32" ht="116.25" customHeight="1">
      <c r="A100" s="137"/>
      <c r="B100" s="20"/>
      <c r="C100" s="21"/>
      <c r="D100" s="22"/>
      <c r="E100" s="23"/>
      <c r="F100" s="21"/>
      <c r="G100" s="24"/>
      <c r="H100" s="21"/>
      <c r="I100" s="21"/>
      <c r="J100" s="337"/>
      <c r="K100" s="36"/>
      <c r="L100" s="366"/>
      <c r="M100" s="373"/>
      <c r="N100" s="366"/>
      <c r="O100" s="366"/>
      <c r="P100" s="21"/>
      <c r="Q100" s="374"/>
      <c r="R100" s="353"/>
      <c r="S100" s="353"/>
      <c r="T100" s="353"/>
      <c r="U100" s="353"/>
      <c r="V100" s="353"/>
      <c r="W100" s="353"/>
      <c r="X100" s="353"/>
      <c r="Y100" s="353"/>
      <c r="Z100" s="353"/>
      <c r="AA100" s="353"/>
      <c r="AB100" s="353"/>
      <c r="AC100" s="353"/>
      <c r="AD100" s="353"/>
      <c r="AE100" s="353"/>
      <c r="AF100" s="353"/>
    </row>
    <row r="101" spans="1:32" ht="116.25" customHeight="1">
      <c r="A101" s="269"/>
      <c r="B101" s="20"/>
      <c r="C101" s="21"/>
      <c r="D101" s="22"/>
      <c r="E101" s="23"/>
      <c r="F101" s="21"/>
      <c r="G101" s="24"/>
      <c r="H101" s="21"/>
      <c r="I101" s="21"/>
      <c r="J101" s="337"/>
      <c r="K101" s="36"/>
      <c r="L101" s="366"/>
      <c r="M101" s="21"/>
      <c r="N101" s="366"/>
      <c r="O101" s="366"/>
      <c r="P101" s="21"/>
      <c r="Q101" s="374"/>
      <c r="R101" s="353"/>
      <c r="S101" s="353"/>
      <c r="T101" s="353"/>
      <c r="U101" s="353"/>
      <c r="V101" s="353"/>
      <c r="W101" s="353"/>
      <c r="X101" s="353"/>
      <c r="Y101" s="353"/>
      <c r="Z101" s="353"/>
      <c r="AA101" s="353"/>
      <c r="AB101" s="353"/>
      <c r="AC101" s="353"/>
      <c r="AD101" s="353"/>
      <c r="AE101" s="353"/>
      <c r="AF101" s="353"/>
    </row>
    <row r="102" spans="1:32" ht="116.25" customHeight="1">
      <c r="A102" s="269"/>
      <c r="B102" s="20"/>
      <c r="C102" s="21"/>
      <c r="D102" s="22"/>
      <c r="E102" s="23"/>
      <c r="F102" s="21"/>
      <c r="G102" s="24"/>
      <c r="H102" s="21"/>
      <c r="I102" s="21"/>
      <c r="J102" s="337"/>
      <c r="K102" s="36"/>
      <c r="L102" s="366"/>
      <c r="M102" s="373"/>
      <c r="N102" s="366"/>
      <c r="O102" s="366"/>
      <c r="P102" s="21"/>
      <c r="Q102" s="374"/>
      <c r="R102" s="353"/>
      <c r="S102" s="353"/>
      <c r="T102" s="353"/>
      <c r="U102" s="353"/>
      <c r="V102" s="353"/>
      <c r="W102" s="353"/>
      <c r="X102" s="353"/>
      <c r="Y102" s="353"/>
      <c r="Z102" s="353"/>
      <c r="AA102" s="353"/>
      <c r="AB102" s="353"/>
      <c r="AC102" s="353"/>
      <c r="AD102" s="353"/>
      <c r="AE102" s="353"/>
      <c r="AF102" s="353"/>
    </row>
    <row r="103" spans="1:32" ht="116.25" customHeight="1">
      <c r="A103" s="269"/>
      <c r="B103" s="20"/>
      <c r="C103" s="21"/>
      <c r="D103" s="22"/>
      <c r="E103" s="23"/>
      <c r="F103" s="21"/>
      <c r="G103" s="24"/>
      <c r="H103" s="21"/>
      <c r="I103" s="21"/>
      <c r="J103" s="337"/>
      <c r="K103" s="36"/>
      <c r="L103" s="366"/>
      <c r="M103" s="373"/>
      <c r="N103" s="366"/>
      <c r="O103" s="366"/>
      <c r="P103" s="35"/>
      <c r="Q103" s="374"/>
      <c r="R103" s="353"/>
      <c r="S103" s="353"/>
      <c r="T103" s="353"/>
      <c r="U103" s="353"/>
      <c r="V103" s="353"/>
      <c r="W103" s="353"/>
      <c r="X103" s="353"/>
      <c r="Y103" s="353"/>
      <c r="Z103" s="353"/>
      <c r="AA103" s="353"/>
      <c r="AB103" s="353"/>
      <c r="AC103" s="353"/>
      <c r="AD103" s="353"/>
      <c r="AE103" s="353"/>
      <c r="AF103" s="353"/>
    </row>
    <row r="104" spans="1:32" ht="116.25" customHeight="1">
      <c r="A104" s="269"/>
      <c r="B104" s="20"/>
      <c r="C104" s="21"/>
      <c r="D104" s="22"/>
      <c r="E104" s="23"/>
      <c r="F104" s="21"/>
      <c r="G104" s="24"/>
      <c r="H104" s="21"/>
      <c r="I104" s="21"/>
      <c r="J104" s="349"/>
      <c r="K104" s="36"/>
      <c r="L104" s="366"/>
      <c r="M104" s="373"/>
      <c r="N104" s="366"/>
      <c r="O104" s="366"/>
      <c r="P104" s="21"/>
      <c r="Q104" s="374"/>
      <c r="R104" s="353"/>
      <c r="S104" s="353"/>
      <c r="T104" s="353"/>
      <c r="U104" s="353"/>
      <c r="V104" s="353"/>
      <c r="W104" s="353"/>
      <c r="X104" s="353"/>
      <c r="Y104" s="353"/>
      <c r="Z104" s="353"/>
      <c r="AA104" s="353"/>
      <c r="AB104" s="353"/>
      <c r="AC104" s="353"/>
      <c r="AD104" s="353"/>
      <c r="AE104" s="353"/>
      <c r="AF104" s="353"/>
    </row>
    <row r="105" spans="1:32" ht="116.25" customHeight="1">
      <c r="A105" s="269"/>
      <c r="B105" s="20"/>
      <c r="C105" s="21"/>
      <c r="D105" s="22"/>
      <c r="E105" s="23"/>
      <c r="F105" s="21"/>
      <c r="G105" s="24"/>
      <c r="H105" s="21"/>
      <c r="I105" s="21"/>
      <c r="J105" s="349"/>
      <c r="K105" s="36"/>
      <c r="L105" s="366"/>
      <c r="M105" s="373"/>
      <c r="N105" s="366"/>
      <c r="O105" s="366"/>
      <c r="P105" s="21"/>
      <c r="Q105" s="374"/>
      <c r="R105" s="353"/>
      <c r="S105" s="353"/>
      <c r="T105" s="353"/>
      <c r="U105" s="353"/>
      <c r="V105" s="353"/>
      <c r="W105" s="353"/>
      <c r="X105" s="353"/>
      <c r="Y105" s="353"/>
      <c r="Z105" s="353"/>
      <c r="AA105" s="353"/>
      <c r="AB105" s="353"/>
      <c r="AC105" s="353"/>
      <c r="AD105" s="353"/>
      <c r="AE105" s="353"/>
      <c r="AF105" s="353"/>
    </row>
    <row r="106" spans="1:32" ht="116.25" customHeight="1">
      <c r="A106" s="269"/>
      <c r="B106" s="20"/>
      <c r="C106" s="21"/>
      <c r="D106" s="22"/>
      <c r="E106" s="23"/>
      <c r="F106" s="21"/>
      <c r="G106" s="24"/>
      <c r="H106" s="21"/>
      <c r="I106" s="21"/>
      <c r="J106" s="337"/>
      <c r="K106" s="36"/>
      <c r="L106" s="366"/>
      <c r="M106" s="373"/>
      <c r="N106" s="366"/>
      <c r="O106" s="366"/>
      <c r="P106" s="35"/>
      <c r="Q106" s="374"/>
      <c r="R106" s="353"/>
      <c r="S106" s="353"/>
      <c r="T106" s="353"/>
      <c r="U106" s="353"/>
      <c r="V106" s="353"/>
      <c r="W106" s="353"/>
      <c r="X106" s="353"/>
      <c r="Y106" s="353"/>
      <c r="Z106" s="353"/>
      <c r="AA106" s="353"/>
      <c r="AB106" s="353"/>
      <c r="AC106" s="353"/>
      <c r="AD106" s="353"/>
      <c r="AE106" s="353"/>
      <c r="AF106" s="353"/>
    </row>
    <row r="107" spans="1:32" ht="116.25" customHeight="1">
      <c r="A107" s="269"/>
      <c r="B107" s="20"/>
      <c r="C107" s="394"/>
      <c r="D107" s="509"/>
      <c r="E107" s="395"/>
      <c r="F107" s="394"/>
      <c r="G107" s="396"/>
      <c r="H107" s="394"/>
      <c r="I107" s="394"/>
      <c r="J107" s="427"/>
      <c r="K107" s="397"/>
      <c r="L107" s="398"/>
      <c r="M107" s="399"/>
      <c r="N107" s="398"/>
      <c r="O107" s="398"/>
      <c r="P107" s="426"/>
      <c r="Q107" s="374"/>
      <c r="R107" s="353"/>
      <c r="S107" s="353"/>
      <c r="T107" s="353"/>
      <c r="U107" s="353"/>
      <c r="V107" s="353"/>
      <c r="W107" s="353"/>
      <c r="X107" s="353"/>
      <c r="Y107" s="353"/>
      <c r="Z107" s="353"/>
      <c r="AA107" s="353"/>
      <c r="AB107" s="353"/>
      <c r="AC107" s="353"/>
      <c r="AD107" s="353"/>
      <c r="AE107" s="353"/>
      <c r="AF107" s="353"/>
    </row>
    <row r="108" spans="1:32" ht="116.25" customHeight="1">
      <c r="A108" s="269"/>
      <c r="B108" s="393"/>
      <c r="C108" s="21"/>
      <c r="D108" s="509"/>
      <c r="E108" s="395"/>
      <c r="F108" s="394"/>
      <c r="G108" s="396"/>
      <c r="H108" s="394"/>
      <c r="I108" s="394"/>
      <c r="J108" s="427"/>
      <c r="K108" s="397"/>
      <c r="L108" s="398"/>
      <c r="M108" s="394"/>
      <c r="N108" s="398"/>
      <c r="O108" s="398"/>
      <c r="P108" s="426"/>
      <c r="Q108" s="374"/>
      <c r="R108" s="353"/>
      <c r="S108" s="353"/>
      <c r="T108" s="353"/>
      <c r="U108" s="353"/>
      <c r="V108" s="353"/>
      <c r="W108" s="353"/>
      <c r="X108" s="353"/>
      <c r="Y108" s="353"/>
      <c r="Z108" s="353"/>
      <c r="AA108" s="353"/>
      <c r="AB108" s="353"/>
      <c r="AC108" s="353"/>
      <c r="AD108" s="353"/>
      <c r="AE108" s="353"/>
      <c r="AF108" s="353"/>
    </row>
    <row r="109" spans="1:32" ht="116.25" customHeight="1">
      <c r="A109" s="274"/>
      <c r="B109" s="581"/>
      <c r="C109" s="206"/>
      <c r="D109" s="206"/>
      <c r="E109" s="23"/>
      <c r="F109" s="206"/>
      <c r="G109" s="363"/>
      <c r="H109" s="206"/>
      <c r="I109" s="206"/>
      <c r="J109" s="364"/>
      <c r="K109" s="211"/>
      <c r="L109" s="99"/>
      <c r="M109" s="530"/>
      <c r="N109" s="99"/>
      <c r="O109" s="99"/>
      <c r="P109" s="205"/>
      <c r="Q109" s="434"/>
      <c r="R109" s="531"/>
      <c r="S109" s="531"/>
      <c r="T109" s="531"/>
      <c r="U109" s="531"/>
      <c r="V109" s="531"/>
      <c r="W109" s="531"/>
      <c r="X109" s="531"/>
      <c r="Y109" s="531"/>
      <c r="Z109" s="531"/>
      <c r="AA109" s="531"/>
      <c r="AB109" s="531"/>
      <c r="AC109" s="531"/>
      <c r="AD109" s="531"/>
      <c r="AE109" s="531"/>
      <c r="AF109" s="531"/>
    </row>
    <row r="110" spans="1:32" ht="116.25" customHeight="1">
      <c r="A110" s="269"/>
      <c r="B110" s="20"/>
      <c r="C110" s="21"/>
      <c r="D110" s="22"/>
      <c r="E110" s="23"/>
      <c r="F110" s="21"/>
      <c r="G110" s="24"/>
      <c r="H110" s="21"/>
      <c r="I110" s="21"/>
      <c r="J110" s="337"/>
      <c r="K110" s="36"/>
      <c r="L110" s="366"/>
      <c r="M110" s="373"/>
      <c r="N110" s="366"/>
      <c r="O110" s="366"/>
      <c r="P110" s="35"/>
      <c r="Q110" s="374"/>
      <c r="R110" s="353"/>
      <c r="S110" s="353"/>
      <c r="T110" s="353"/>
      <c r="U110" s="353"/>
      <c r="V110" s="353"/>
      <c r="W110" s="353"/>
      <c r="X110" s="353"/>
      <c r="Y110" s="353"/>
      <c r="Z110" s="353"/>
      <c r="AA110" s="353"/>
      <c r="AB110" s="353"/>
      <c r="AC110" s="353"/>
      <c r="AD110" s="353"/>
      <c r="AE110" s="353"/>
      <c r="AF110" s="353"/>
    </row>
    <row r="111" spans="1:32" ht="116.25" customHeight="1">
      <c r="A111" s="269"/>
      <c r="B111" s="20"/>
      <c r="C111" s="21"/>
      <c r="D111" s="22"/>
      <c r="E111" s="23"/>
      <c r="F111" s="21"/>
      <c r="G111" s="24"/>
      <c r="H111" s="21"/>
      <c r="I111" s="21"/>
      <c r="J111" s="582"/>
      <c r="K111" s="36"/>
      <c r="L111" s="366"/>
      <c r="M111" s="373"/>
      <c r="N111" s="366"/>
      <c r="O111" s="366"/>
      <c r="P111" s="35"/>
      <c r="Q111" s="374"/>
      <c r="R111" s="353"/>
      <c r="S111" s="353"/>
      <c r="T111" s="353"/>
      <c r="U111" s="353"/>
      <c r="V111" s="353"/>
      <c r="W111" s="353"/>
      <c r="X111" s="353"/>
      <c r="Y111" s="353"/>
      <c r="Z111" s="353"/>
      <c r="AA111" s="353"/>
      <c r="AB111" s="353"/>
      <c r="AC111" s="353"/>
      <c r="AD111" s="353"/>
      <c r="AE111" s="353"/>
      <c r="AF111" s="353"/>
    </row>
    <row r="112" spans="1:32" ht="139.5" customHeight="1">
      <c r="A112" s="417"/>
      <c r="B112" s="581"/>
      <c r="C112" s="242"/>
      <c r="D112" s="242"/>
      <c r="E112" s="23"/>
      <c r="F112" s="242"/>
      <c r="G112" s="532"/>
      <c r="H112" s="242"/>
      <c r="I112" s="242"/>
      <c r="J112" s="533"/>
      <c r="K112" s="534"/>
      <c r="L112" s="534"/>
      <c r="M112" s="535"/>
      <c r="N112" s="534"/>
      <c r="O112" s="534"/>
      <c r="P112" s="235"/>
      <c r="Q112" s="536"/>
      <c r="R112" s="531"/>
      <c r="S112" s="531"/>
      <c r="T112" s="531"/>
      <c r="U112" s="531"/>
      <c r="V112" s="531"/>
      <c r="W112" s="531"/>
      <c r="X112" s="531"/>
      <c r="Y112" s="531"/>
      <c r="Z112" s="531"/>
      <c r="AA112" s="531"/>
      <c r="AB112" s="531"/>
      <c r="AC112" s="531"/>
      <c r="AD112" s="531"/>
      <c r="AE112" s="531"/>
      <c r="AF112" s="531"/>
    </row>
    <row r="113" spans="1:32" ht="116.25" customHeight="1">
      <c r="A113" s="417"/>
      <c r="B113" s="581"/>
      <c r="C113" s="242"/>
      <c r="D113" s="242"/>
      <c r="E113" s="23"/>
      <c r="F113" s="242"/>
      <c r="G113" s="532"/>
      <c r="H113" s="242"/>
      <c r="I113" s="242"/>
      <c r="J113" s="533"/>
      <c r="K113" s="534"/>
      <c r="L113" s="534"/>
      <c r="M113" s="535"/>
      <c r="N113" s="534"/>
      <c r="O113" s="534"/>
      <c r="P113" s="583"/>
      <c r="Q113" s="536"/>
      <c r="R113" s="531"/>
      <c r="S113" s="531"/>
      <c r="T113" s="531"/>
      <c r="U113" s="531"/>
      <c r="V113" s="531"/>
      <c r="W113" s="531"/>
      <c r="X113" s="531"/>
      <c r="Y113" s="531"/>
      <c r="Z113" s="531"/>
      <c r="AA113" s="531"/>
      <c r="AB113" s="531"/>
      <c r="AC113" s="531"/>
      <c r="AD113" s="531"/>
      <c r="AE113" s="531"/>
      <c r="AF113" s="531"/>
    </row>
    <row r="114" spans="1:32" ht="116.25" customHeight="1">
      <c r="A114" s="417"/>
      <c r="B114" s="20"/>
      <c r="C114" s="418"/>
      <c r="D114" s="418"/>
      <c r="E114" s="395"/>
      <c r="F114" s="418"/>
      <c r="G114" s="584"/>
      <c r="H114" s="585"/>
      <c r="I114" s="585"/>
      <c r="J114" s="586"/>
      <c r="K114" s="587"/>
      <c r="L114" s="588"/>
      <c r="M114" s="589"/>
      <c r="N114" s="588"/>
      <c r="O114" s="588"/>
      <c r="P114" s="585"/>
      <c r="Q114" s="536"/>
      <c r="R114" s="531"/>
      <c r="S114" s="531"/>
      <c r="T114" s="531"/>
      <c r="U114" s="531"/>
      <c r="V114" s="531"/>
      <c r="W114" s="531"/>
      <c r="X114" s="531"/>
      <c r="Y114" s="531"/>
      <c r="Z114" s="531"/>
      <c r="AA114" s="531"/>
      <c r="AB114" s="531"/>
      <c r="AC114" s="531"/>
      <c r="AD114" s="531"/>
      <c r="AE114" s="531"/>
      <c r="AF114" s="531"/>
    </row>
    <row r="115" spans="1:32" ht="116.25" customHeight="1">
      <c r="A115" s="269"/>
      <c r="B115" s="20"/>
      <c r="C115" s="21"/>
      <c r="D115" s="22"/>
      <c r="E115" s="23"/>
      <c r="F115" s="21"/>
      <c r="G115" s="24"/>
      <c r="H115" s="21"/>
      <c r="I115" s="21"/>
      <c r="J115" s="369"/>
      <c r="K115" s="36"/>
      <c r="L115" s="366"/>
      <c r="M115" s="373"/>
      <c r="N115" s="366"/>
      <c r="O115" s="366"/>
      <c r="P115" s="35"/>
      <c r="Q115" s="374"/>
      <c r="R115" s="353"/>
      <c r="S115" s="353"/>
      <c r="T115" s="353"/>
      <c r="U115" s="353"/>
      <c r="V115" s="353"/>
      <c r="W115" s="353"/>
      <c r="X115" s="353"/>
      <c r="Y115" s="353"/>
      <c r="Z115" s="353"/>
      <c r="AA115" s="353"/>
      <c r="AB115" s="353"/>
      <c r="AC115" s="353"/>
      <c r="AD115" s="353"/>
      <c r="AE115" s="353"/>
      <c r="AF115" s="353"/>
    </row>
    <row r="116" spans="1:32" ht="116.25" customHeight="1">
      <c r="A116" s="269"/>
      <c r="B116" s="20"/>
      <c r="C116" s="35"/>
      <c r="D116" s="22"/>
      <c r="E116" s="23"/>
      <c r="F116" s="21"/>
      <c r="G116" s="24"/>
      <c r="H116" s="21"/>
      <c r="I116" s="21"/>
      <c r="J116" s="350"/>
      <c r="K116" s="36"/>
      <c r="L116" s="366"/>
      <c r="M116" s="373"/>
      <c r="N116" s="366"/>
      <c r="O116" s="366"/>
      <c r="P116" s="35"/>
      <c r="Q116" s="374"/>
      <c r="R116" s="353"/>
      <c r="S116" s="353"/>
      <c r="T116" s="353"/>
      <c r="U116" s="353"/>
      <c r="V116" s="353"/>
      <c r="W116" s="353"/>
      <c r="X116" s="353"/>
      <c r="Y116" s="353"/>
      <c r="Z116" s="353"/>
      <c r="AA116" s="353"/>
      <c r="AB116" s="353"/>
      <c r="AC116" s="353"/>
      <c r="AD116" s="353"/>
      <c r="AE116" s="353"/>
      <c r="AF116" s="353"/>
    </row>
    <row r="117" spans="1:32" ht="116.25" customHeight="1">
      <c r="A117" s="269"/>
      <c r="B117" s="20"/>
      <c r="C117" s="21"/>
      <c r="D117" s="22"/>
      <c r="E117" s="23"/>
      <c r="F117" s="21"/>
      <c r="G117" s="24"/>
      <c r="H117" s="142"/>
      <c r="I117" s="21"/>
      <c r="J117" s="337"/>
      <c r="K117" s="36"/>
      <c r="L117" s="366"/>
      <c r="M117" s="373"/>
      <c r="N117" s="366"/>
      <c r="O117" s="366"/>
      <c r="P117" s="35"/>
      <c r="Q117" s="374"/>
      <c r="R117" s="353"/>
      <c r="S117" s="353"/>
      <c r="T117" s="353"/>
      <c r="U117" s="353"/>
      <c r="V117" s="353"/>
      <c r="W117" s="353"/>
      <c r="X117" s="353"/>
      <c r="Y117" s="353"/>
      <c r="Z117" s="353"/>
      <c r="AA117" s="353"/>
      <c r="AB117" s="353"/>
      <c r="AC117" s="353"/>
      <c r="AD117" s="353"/>
      <c r="AE117" s="353"/>
      <c r="AF117" s="353"/>
    </row>
    <row r="118" spans="1:32" ht="116.25" customHeight="1">
      <c r="A118" s="269"/>
      <c r="B118" s="20"/>
      <c r="C118" s="21"/>
      <c r="D118" s="22"/>
      <c r="E118" s="23"/>
      <c r="F118" s="21"/>
      <c r="G118" s="24"/>
      <c r="H118" s="21"/>
      <c r="I118" s="21"/>
      <c r="J118" s="337"/>
      <c r="K118" s="36"/>
      <c r="L118" s="366"/>
      <c r="M118" s="373"/>
      <c r="N118" s="366"/>
      <c r="O118" s="366"/>
      <c r="P118" s="35"/>
      <c r="Q118" s="374"/>
      <c r="R118" s="353"/>
      <c r="S118" s="353"/>
      <c r="T118" s="353"/>
      <c r="U118" s="353"/>
      <c r="V118" s="353"/>
      <c r="W118" s="353"/>
      <c r="X118" s="353"/>
      <c r="Y118" s="353"/>
      <c r="Z118" s="353"/>
      <c r="AA118" s="353"/>
      <c r="AB118" s="353"/>
      <c r="AC118" s="353"/>
      <c r="AD118" s="353"/>
      <c r="AE118" s="353"/>
      <c r="AF118" s="353"/>
    </row>
    <row r="119" spans="1:32" ht="116.25" customHeight="1">
      <c r="A119" s="269"/>
      <c r="B119" s="20"/>
      <c r="C119" s="21"/>
      <c r="D119" s="22"/>
      <c r="E119" s="23"/>
      <c r="F119" s="21"/>
      <c r="G119" s="24"/>
      <c r="H119" s="21"/>
      <c r="I119" s="21"/>
      <c r="J119" s="337"/>
      <c r="K119" s="36"/>
      <c r="L119" s="366"/>
      <c r="M119" s="373"/>
      <c r="N119" s="366"/>
      <c r="O119" s="366"/>
      <c r="P119" s="35"/>
      <c r="Q119" s="374"/>
      <c r="R119" s="353"/>
      <c r="S119" s="353"/>
      <c r="T119" s="353"/>
      <c r="U119" s="353"/>
      <c r="V119" s="353"/>
      <c r="W119" s="353"/>
      <c r="X119" s="353"/>
      <c r="Y119" s="353"/>
      <c r="Z119" s="353"/>
      <c r="AA119" s="353"/>
      <c r="AB119" s="353"/>
      <c r="AC119" s="353"/>
      <c r="AD119" s="353"/>
      <c r="AE119" s="353"/>
      <c r="AF119" s="353"/>
    </row>
    <row r="120" spans="1:32" ht="116.25" customHeight="1">
      <c r="A120" s="269"/>
      <c r="B120" s="20"/>
      <c r="C120" s="21"/>
      <c r="D120" s="22"/>
      <c r="E120" s="23"/>
      <c r="F120" s="21"/>
      <c r="G120" s="24"/>
      <c r="H120" s="21"/>
      <c r="I120" s="21"/>
      <c r="J120" s="337"/>
      <c r="K120" s="36"/>
      <c r="L120" s="366"/>
      <c r="M120" s="373"/>
      <c r="N120" s="366"/>
      <c r="O120" s="366"/>
      <c r="P120" s="21"/>
      <c r="Q120" s="374"/>
      <c r="R120" s="353"/>
      <c r="S120" s="353"/>
      <c r="T120" s="353"/>
      <c r="U120" s="353"/>
      <c r="V120" s="353"/>
      <c r="W120" s="353"/>
      <c r="X120" s="353"/>
      <c r="Y120" s="353"/>
      <c r="Z120" s="353"/>
      <c r="AA120" s="353"/>
      <c r="AB120" s="353"/>
      <c r="AC120" s="353"/>
      <c r="AD120" s="353"/>
      <c r="AE120" s="353"/>
      <c r="AF120" s="353"/>
    </row>
    <row r="121" spans="1:32" ht="116.25" customHeight="1">
      <c r="A121" s="269"/>
      <c r="B121" s="20"/>
      <c r="C121" s="21"/>
      <c r="D121" s="22"/>
      <c r="E121" s="23"/>
      <c r="F121" s="21"/>
      <c r="G121" s="24"/>
      <c r="H121" s="21"/>
      <c r="I121" s="21"/>
      <c r="J121" s="337"/>
      <c r="K121" s="36"/>
      <c r="L121" s="366"/>
      <c r="M121" s="373"/>
      <c r="N121" s="366"/>
      <c r="O121" s="366"/>
      <c r="P121" s="21"/>
      <c r="Q121" s="374"/>
      <c r="R121" s="353"/>
      <c r="S121" s="353"/>
      <c r="T121" s="353"/>
      <c r="U121" s="353"/>
      <c r="V121" s="353"/>
      <c r="W121" s="353"/>
      <c r="X121" s="353"/>
      <c r="Y121" s="353"/>
      <c r="Z121" s="353"/>
      <c r="AA121" s="353"/>
      <c r="AB121" s="353"/>
      <c r="AC121" s="353"/>
      <c r="AD121" s="353"/>
      <c r="AE121" s="353"/>
      <c r="AF121" s="353"/>
    </row>
    <row r="122" spans="1:32" ht="116.25" customHeight="1">
      <c r="A122" s="269"/>
      <c r="B122" s="20"/>
      <c r="C122" s="21"/>
      <c r="D122" s="22"/>
      <c r="E122" s="23"/>
      <c r="F122" s="21"/>
      <c r="G122" s="24"/>
      <c r="H122" s="21"/>
      <c r="I122" s="21"/>
      <c r="J122" s="337"/>
      <c r="K122" s="36"/>
      <c r="L122" s="366"/>
      <c r="M122" s="373"/>
      <c r="N122" s="366"/>
      <c r="O122" s="366"/>
      <c r="P122" s="21"/>
      <c r="Q122" s="374"/>
      <c r="R122" s="353"/>
      <c r="S122" s="353"/>
      <c r="T122" s="353"/>
      <c r="U122" s="353"/>
      <c r="V122" s="353"/>
      <c r="W122" s="353"/>
      <c r="X122" s="353"/>
      <c r="Y122" s="353"/>
      <c r="Z122" s="353"/>
      <c r="AA122" s="353"/>
      <c r="AB122" s="353"/>
      <c r="AC122" s="353"/>
      <c r="AD122" s="353"/>
      <c r="AE122" s="353"/>
      <c r="AF122" s="353"/>
    </row>
    <row r="123" spans="1:32" ht="97.5" customHeight="1">
      <c r="A123" s="269"/>
      <c r="B123" s="20"/>
      <c r="C123" s="21"/>
      <c r="D123" s="22"/>
      <c r="E123" s="23"/>
      <c r="F123" s="21"/>
      <c r="G123" s="24"/>
      <c r="H123" s="21"/>
      <c r="I123" s="21"/>
      <c r="J123" s="369"/>
      <c r="K123" s="36"/>
      <c r="L123" s="366"/>
      <c r="M123" s="373"/>
      <c r="N123" s="366"/>
      <c r="O123" s="366"/>
      <c r="P123" s="21"/>
      <c r="Q123" s="374"/>
      <c r="R123" s="353"/>
      <c r="S123" s="353"/>
      <c r="T123" s="353"/>
      <c r="U123" s="353"/>
      <c r="V123" s="353"/>
      <c r="W123" s="353"/>
      <c r="X123" s="353"/>
      <c r="Y123" s="353"/>
      <c r="Z123" s="353"/>
      <c r="AA123" s="353"/>
      <c r="AB123" s="353"/>
      <c r="AC123" s="353"/>
      <c r="AD123" s="353"/>
      <c r="AE123" s="353"/>
      <c r="AF123" s="353"/>
    </row>
    <row r="124" spans="1:32" ht="116.25" customHeight="1">
      <c r="A124" s="269"/>
      <c r="B124" s="20"/>
      <c r="C124" s="21"/>
      <c r="D124" s="22"/>
      <c r="E124" s="23"/>
      <c r="F124" s="21"/>
      <c r="G124" s="24"/>
      <c r="H124" s="21"/>
      <c r="I124" s="21"/>
      <c r="J124" s="590"/>
      <c r="K124" s="36"/>
      <c r="L124" s="366"/>
      <c r="M124" s="373"/>
      <c r="N124" s="366"/>
      <c r="O124" s="366"/>
      <c r="P124" s="35"/>
      <c r="Q124" s="374"/>
      <c r="R124" s="353"/>
      <c r="S124" s="353"/>
      <c r="T124" s="353"/>
      <c r="U124" s="353"/>
      <c r="V124" s="353"/>
      <c r="W124" s="353"/>
      <c r="X124" s="353"/>
      <c r="Y124" s="353"/>
      <c r="Z124" s="353"/>
      <c r="AA124" s="353"/>
      <c r="AB124" s="353"/>
      <c r="AC124" s="353"/>
      <c r="AD124" s="353"/>
      <c r="AE124" s="353"/>
      <c r="AF124" s="353"/>
    </row>
    <row r="125" spans="1:32" ht="116.25" customHeight="1">
      <c r="A125" s="269"/>
      <c r="B125" s="20"/>
      <c r="C125" s="21"/>
      <c r="D125" s="22"/>
      <c r="E125" s="23"/>
      <c r="F125" s="128"/>
      <c r="G125" s="129"/>
      <c r="H125" s="22"/>
      <c r="I125" s="22"/>
      <c r="J125" s="337"/>
      <c r="K125" s="26"/>
      <c r="L125" s="366"/>
      <c r="M125" s="373"/>
      <c r="N125" s="366"/>
      <c r="O125" s="366"/>
      <c r="P125" s="35"/>
      <c r="Q125" s="374"/>
      <c r="R125" s="353"/>
      <c r="S125" s="353"/>
      <c r="T125" s="353"/>
      <c r="U125" s="353"/>
      <c r="V125" s="353"/>
      <c r="W125" s="353"/>
      <c r="X125" s="353"/>
      <c r="Y125" s="353"/>
      <c r="Z125" s="353"/>
      <c r="AA125" s="353"/>
      <c r="AB125" s="353"/>
      <c r="AC125" s="353"/>
      <c r="AD125" s="353"/>
      <c r="AE125" s="353"/>
      <c r="AF125" s="353"/>
    </row>
    <row r="126" spans="1:32" ht="116.25" customHeight="1">
      <c r="A126" s="274"/>
      <c r="B126" s="591"/>
      <c r="C126" s="428"/>
      <c r="D126" s="428"/>
      <c r="E126" s="395"/>
      <c r="F126" s="428"/>
      <c r="G126" s="429"/>
      <c r="H126" s="433"/>
      <c r="I126" s="433"/>
      <c r="J126" s="430"/>
      <c r="K126" s="587"/>
      <c r="L126" s="431"/>
      <c r="M126" s="432"/>
      <c r="N126" s="431"/>
      <c r="O126" s="431"/>
      <c r="P126" s="433"/>
      <c r="Q126" s="434"/>
      <c r="R126" s="531"/>
      <c r="S126" s="531"/>
      <c r="T126" s="531"/>
      <c r="U126" s="531"/>
      <c r="V126" s="531"/>
      <c r="W126" s="531"/>
      <c r="X126" s="531"/>
      <c r="Y126" s="531"/>
      <c r="Z126" s="531"/>
      <c r="AA126" s="531"/>
      <c r="AB126" s="531"/>
      <c r="AC126" s="531"/>
      <c r="AD126" s="531"/>
      <c r="AE126" s="531"/>
      <c r="AF126" s="531"/>
    </row>
    <row r="127" spans="1:32" ht="116.25" customHeight="1">
      <c r="A127" s="417"/>
      <c r="B127" s="20"/>
      <c r="C127" s="21"/>
      <c r="D127" s="149"/>
      <c r="E127" s="23"/>
      <c r="F127" s="592"/>
      <c r="G127" s="593"/>
      <c r="H127" s="592"/>
      <c r="I127" s="592"/>
      <c r="J127" s="594"/>
      <c r="K127" s="595"/>
      <c r="L127" s="431"/>
      <c r="M127" s="432"/>
      <c r="N127" s="431"/>
      <c r="O127" s="431"/>
      <c r="P127" s="592"/>
      <c r="Q127" s="596"/>
      <c r="R127" s="405"/>
      <c r="S127" s="405"/>
      <c r="T127" s="405"/>
      <c r="U127" s="405"/>
      <c r="V127" s="405"/>
      <c r="W127" s="405"/>
      <c r="X127" s="405"/>
      <c r="Y127" s="405"/>
      <c r="Z127" s="405"/>
      <c r="AA127" s="405"/>
      <c r="AB127" s="405"/>
      <c r="AC127" s="405"/>
      <c r="AD127" s="405"/>
      <c r="AE127" s="405"/>
      <c r="AF127" s="405"/>
    </row>
    <row r="128" spans="1:32" ht="116.25" customHeight="1">
      <c r="A128" s="417"/>
      <c r="B128" s="20"/>
      <c r="C128" s="418"/>
      <c r="D128" s="418"/>
      <c r="E128" s="395"/>
      <c r="F128" s="419"/>
      <c r="G128" s="420"/>
      <c r="H128" s="419"/>
      <c r="I128" s="419"/>
      <c r="J128" s="421"/>
      <c r="K128" s="422"/>
      <c r="L128" s="423"/>
      <c r="M128" s="424"/>
      <c r="N128" s="423"/>
      <c r="O128" s="423"/>
      <c r="P128" s="419"/>
      <c r="Q128" s="425"/>
      <c r="R128" s="597"/>
      <c r="S128" s="597"/>
      <c r="T128" s="597"/>
      <c r="U128" s="597"/>
      <c r="V128" s="597"/>
      <c r="W128" s="597"/>
      <c r="X128" s="597"/>
      <c r="Y128" s="597"/>
      <c r="Z128" s="597"/>
      <c r="AA128" s="597"/>
      <c r="AB128" s="597"/>
      <c r="AC128" s="597"/>
      <c r="AD128" s="597"/>
      <c r="AE128" s="597"/>
      <c r="AF128" s="597"/>
    </row>
    <row r="129" spans="1:32" ht="116.25" customHeight="1">
      <c r="A129" s="269"/>
      <c r="B129" s="20"/>
      <c r="C129" s="21"/>
      <c r="D129" s="22"/>
      <c r="E129" s="23"/>
      <c r="F129" s="21"/>
      <c r="G129" s="24"/>
      <c r="H129" s="21"/>
      <c r="I129" s="21"/>
      <c r="J129" s="337"/>
      <c r="K129" s="36"/>
      <c r="L129" s="366"/>
      <c r="M129" s="373"/>
      <c r="N129" s="366"/>
      <c r="O129" s="366"/>
      <c r="P129" s="35"/>
      <c r="Q129" s="374"/>
      <c r="R129" s="353"/>
      <c r="S129" s="353"/>
      <c r="T129" s="353"/>
      <c r="U129" s="353"/>
      <c r="V129" s="353"/>
      <c r="W129" s="353"/>
      <c r="X129" s="353"/>
      <c r="Y129" s="353"/>
      <c r="Z129" s="353"/>
      <c r="AA129" s="353"/>
      <c r="AB129" s="353"/>
      <c r="AC129" s="353"/>
      <c r="AD129" s="353"/>
      <c r="AE129" s="353"/>
      <c r="AF129" s="353"/>
    </row>
    <row r="130" spans="1:32" ht="116.25" customHeight="1">
      <c r="A130" s="269"/>
      <c r="B130" s="20"/>
      <c r="C130" s="21"/>
      <c r="D130" s="22"/>
      <c r="E130" s="23"/>
      <c r="F130" s="21"/>
      <c r="G130" s="24"/>
      <c r="H130" s="21"/>
      <c r="I130" s="21"/>
      <c r="J130" s="337"/>
      <c r="K130" s="36"/>
      <c r="L130" s="366"/>
      <c r="M130" s="373"/>
      <c r="N130" s="366"/>
      <c r="O130" s="366"/>
      <c r="P130" s="21"/>
      <c r="Q130" s="374"/>
      <c r="R130" s="353"/>
      <c r="S130" s="353"/>
      <c r="T130" s="353"/>
      <c r="U130" s="353"/>
      <c r="V130" s="353"/>
      <c r="W130" s="353"/>
      <c r="X130" s="353"/>
      <c r="Y130" s="353"/>
      <c r="Z130" s="353"/>
      <c r="AA130" s="353"/>
      <c r="AB130" s="353"/>
      <c r="AC130" s="353"/>
      <c r="AD130" s="353"/>
      <c r="AE130" s="353"/>
      <c r="AF130" s="353"/>
    </row>
    <row r="131" spans="1:32" ht="116.25" customHeight="1">
      <c r="A131" s="269"/>
      <c r="B131" s="20"/>
      <c r="C131" s="21"/>
      <c r="D131" s="22"/>
      <c r="E131" s="23"/>
      <c r="F131" s="21"/>
      <c r="G131" s="24"/>
      <c r="H131" s="21"/>
      <c r="I131" s="21"/>
      <c r="J131" s="337"/>
      <c r="K131" s="36"/>
      <c r="L131" s="366"/>
      <c r="M131" s="373"/>
      <c r="N131" s="366"/>
      <c r="O131" s="366"/>
      <c r="P131" s="35"/>
      <c r="Q131" s="374"/>
      <c r="R131" s="353"/>
      <c r="S131" s="353"/>
      <c r="T131" s="353"/>
      <c r="U131" s="353"/>
      <c r="V131" s="353"/>
      <c r="W131" s="353"/>
      <c r="X131" s="353"/>
      <c r="Y131" s="353"/>
      <c r="Z131" s="353"/>
      <c r="AA131" s="353"/>
      <c r="AB131" s="353"/>
      <c r="AC131" s="353"/>
      <c r="AD131" s="353"/>
      <c r="AE131" s="353"/>
      <c r="AF131" s="353"/>
    </row>
    <row r="132" spans="1:32" ht="116.25" customHeight="1">
      <c r="A132" s="269"/>
      <c r="B132" s="20"/>
      <c r="C132" s="21"/>
      <c r="D132" s="22"/>
      <c r="E132" s="23"/>
      <c r="F132" s="21"/>
      <c r="G132" s="24"/>
      <c r="H132" s="21"/>
      <c r="I132" s="21"/>
      <c r="J132" s="337"/>
      <c r="K132" s="36"/>
      <c r="L132" s="366"/>
      <c r="M132" s="373"/>
      <c r="N132" s="366"/>
      <c r="O132" s="366"/>
      <c r="P132" s="21"/>
      <c r="Q132" s="374"/>
      <c r="R132" s="353"/>
      <c r="S132" s="353"/>
      <c r="T132" s="353"/>
      <c r="U132" s="353"/>
      <c r="V132" s="353"/>
      <c r="W132" s="353"/>
      <c r="X132" s="353"/>
      <c r="Y132" s="353"/>
      <c r="Z132" s="353"/>
      <c r="AA132" s="353"/>
      <c r="AB132" s="353"/>
      <c r="AC132" s="353"/>
      <c r="AD132" s="353"/>
      <c r="AE132" s="353"/>
      <c r="AF132" s="353"/>
    </row>
    <row r="133" spans="1:32" ht="116.25" customHeight="1">
      <c r="A133" s="247"/>
      <c r="B133" s="20"/>
      <c r="C133" s="35"/>
      <c r="D133" s="22"/>
      <c r="E133" s="23"/>
      <c r="F133" s="21"/>
      <c r="G133" s="24"/>
      <c r="H133" s="21"/>
      <c r="I133" s="21"/>
      <c r="J133" s="337"/>
      <c r="K133" s="36"/>
      <c r="L133" s="366"/>
      <c r="M133" s="373"/>
      <c r="N133" s="366"/>
      <c r="O133" s="366"/>
      <c r="P133" s="35"/>
      <c r="Q133" s="374"/>
      <c r="R133" s="353"/>
      <c r="S133" s="353"/>
      <c r="T133" s="353"/>
      <c r="U133" s="353"/>
      <c r="V133" s="353"/>
      <c r="W133" s="353"/>
      <c r="X133" s="353"/>
      <c r="Y133" s="353"/>
      <c r="Z133" s="353"/>
      <c r="AA133" s="353"/>
      <c r="AB133" s="353"/>
      <c r="AC133" s="353"/>
      <c r="AD133" s="353"/>
      <c r="AE133" s="353"/>
      <c r="AF133" s="353"/>
    </row>
    <row r="134" spans="1:32" ht="116.25" customHeight="1">
      <c r="A134" s="247"/>
      <c r="B134" s="20"/>
      <c r="C134" s="35"/>
      <c r="D134" s="22"/>
      <c r="E134" s="23"/>
      <c r="F134" s="21"/>
      <c r="G134" s="24"/>
      <c r="H134" s="21"/>
      <c r="I134" s="21"/>
      <c r="J134" s="337"/>
      <c r="K134" s="36"/>
      <c r="L134" s="366"/>
      <c r="M134" s="373"/>
      <c r="N134" s="366"/>
      <c r="O134" s="366"/>
      <c r="P134" s="35"/>
      <c r="Q134" s="374"/>
      <c r="R134" s="353"/>
      <c r="S134" s="353"/>
      <c r="T134" s="353"/>
      <c r="U134" s="353"/>
      <c r="V134" s="353"/>
      <c r="W134" s="353"/>
      <c r="X134" s="353"/>
      <c r="Y134" s="353"/>
      <c r="Z134" s="353"/>
      <c r="AA134" s="353"/>
      <c r="AB134" s="353"/>
      <c r="AC134" s="353"/>
      <c r="AD134" s="353"/>
      <c r="AE134" s="353"/>
      <c r="AF134" s="353"/>
    </row>
    <row r="135" spans="1:32" ht="116.25" customHeight="1">
      <c r="A135" s="247"/>
      <c r="B135" s="20"/>
      <c r="C135" s="35"/>
      <c r="D135" s="22"/>
      <c r="E135" s="23"/>
      <c r="F135" s="21"/>
      <c r="G135" s="24"/>
      <c r="H135" s="21"/>
      <c r="I135" s="21"/>
      <c r="J135" s="369"/>
      <c r="K135" s="36"/>
      <c r="L135" s="366"/>
      <c r="M135" s="373"/>
      <c r="N135" s="366"/>
      <c r="O135" s="366"/>
      <c r="P135" s="21"/>
      <c r="Q135" s="374"/>
      <c r="R135" s="353"/>
      <c r="S135" s="353"/>
      <c r="T135" s="353"/>
      <c r="U135" s="353"/>
      <c r="V135" s="353"/>
      <c r="W135" s="353"/>
      <c r="X135" s="353"/>
      <c r="Y135" s="353"/>
      <c r="Z135" s="353"/>
      <c r="AA135" s="353"/>
      <c r="AB135" s="353"/>
      <c r="AC135" s="353"/>
      <c r="AD135" s="353"/>
      <c r="AE135" s="353"/>
      <c r="AF135" s="353"/>
    </row>
    <row r="136" spans="1:32" ht="116.25" customHeight="1">
      <c r="A136" s="247"/>
      <c r="B136" s="20"/>
      <c r="C136" s="21"/>
      <c r="D136" s="22"/>
      <c r="E136" s="23"/>
      <c r="F136" s="21"/>
      <c r="G136" s="24"/>
      <c r="H136" s="21"/>
      <c r="I136" s="21"/>
      <c r="J136" s="369"/>
      <c r="K136" s="36"/>
      <c r="L136" s="366"/>
      <c r="M136" s="373"/>
      <c r="N136" s="366"/>
      <c r="O136" s="366"/>
      <c r="P136" s="35"/>
      <c r="Q136" s="374"/>
      <c r="R136" s="353"/>
      <c r="S136" s="353"/>
      <c r="T136" s="353"/>
      <c r="U136" s="353"/>
      <c r="V136" s="353"/>
      <c r="W136" s="353"/>
      <c r="X136" s="353"/>
      <c r="Y136" s="353"/>
      <c r="Z136" s="353"/>
      <c r="AA136" s="353"/>
      <c r="AB136" s="353"/>
      <c r="AC136" s="353"/>
      <c r="AD136" s="353"/>
      <c r="AE136" s="353"/>
      <c r="AF136" s="353"/>
    </row>
    <row r="137" spans="1:32" ht="116.25" customHeight="1">
      <c r="A137" s="249"/>
      <c r="B137" s="20"/>
      <c r="C137" s="35"/>
      <c r="D137" s="22"/>
      <c r="E137" s="21"/>
      <c r="F137" s="21"/>
      <c r="G137" s="24"/>
      <c r="H137" s="21"/>
      <c r="I137" s="21"/>
      <c r="J137" s="337"/>
      <c r="K137" s="36"/>
      <c r="L137" s="366"/>
      <c r="M137" s="373"/>
      <c r="N137" s="366"/>
      <c r="O137" s="366"/>
      <c r="P137" s="21"/>
      <c r="Q137" s="374"/>
      <c r="R137" s="353"/>
      <c r="S137" s="353"/>
      <c r="T137" s="353"/>
      <c r="U137" s="353"/>
      <c r="V137" s="353"/>
      <c r="W137" s="353"/>
      <c r="X137" s="353"/>
      <c r="Y137" s="353"/>
      <c r="Z137" s="353"/>
      <c r="AA137" s="353"/>
      <c r="AB137" s="353"/>
      <c r="AC137" s="353"/>
      <c r="AD137" s="353"/>
      <c r="AE137" s="353"/>
      <c r="AF137" s="353"/>
    </row>
    <row r="138" spans="1:32" ht="116.25" customHeight="1">
      <c r="A138" s="249"/>
      <c r="B138" s="20"/>
      <c r="C138" s="21"/>
      <c r="D138" s="22"/>
      <c r="E138" s="23"/>
      <c r="F138" s="21"/>
      <c r="G138" s="24"/>
      <c r="H138" s="21"/>
      <c r="I138" s="21"/>
      <c r="J138" s="369"/>
      <c r="K138" s="36"/>
      <c r="L138" s="366"/>
      <c r="M138" s="373"/>
      <c r="N138" s="366"/>
      <c r="O138" s="366"/>
      <c r="P138" s="21"/>
      <c r="Q138" s="374"/>
      <c r="R138" s="353"/>
      <c r="S138" s="353"/>
      <c r="T138" s="353"/>
      <c r="U138" s="353"/>
      <c r="V138" s="353"/>
      <c r="W138" s="353"/>
      <c r="X138" s="353"/>
      <c r="Y138" s="353"/>
      <c r="Z138" s="353"/>
      <c r="AA138" s="353"/>
      <c r="AB138" s="353"/>
      <c r="AC138" s="353"/>
      <c r="AD138" s="353"/>
      <c r="AE138" s="353"/>
      <c r="AF138" s="353"/>
    </row>
    <row r="139" spans="1:32" ht="116.25" customHeight="1">
      <c r="A139" s="249"/>
      <c r="B139" s="20"/>
      <c r="C139" s="21"/>
      <c r="D139" s="22"/>
      <c r="E139" s="23"/>
      <c r="F139" s="21"/>
      <c r="G139" s="24"/>
      <c r="H139" s="21"/>
      <c r="I139" s="21"/>
      <c r="J139" s="337"/>
      <c r="K139" s="36"/>
      <c r="L139" s="366"/>
      <c r="M139" s="373"/>
      <c r="N139" s="366"/>
      <c r="O139" s="366"/>
      <c r="P139" s="21"/>
      <c r="Q139" s="374"/>
      <c r="R139" s="353"/>
      <c r="S139" s="353"/>
      <c r="T139" s="353"/>
      <c r="U139" s="353"/>
      <c r="V139" s="353"/>
      <c r="W139" s="353"/>
      <c r="X139" s="353"/>
      <c r="Y139" s="353"/>
      <c r="Z139" s="353"/>
      <c r="AA139" s="353"/>
      <c r="AB139" s="353"/>
      <c r="AC139" s="353"/>
      <c r="AD139" s="353"/>
      <c r="AE139" s="353"/>
      <c r="AF139" s="353"/>
    </row>
    <row r="140" spans="1:32" ht="116.25" customHeight="1">
      <c r="A140" s="199"/>
      <c r="B140" s="20"/>
      <c r="C140" s="35"/>
      <c r="D140" s="22"/>
      <c r="E140" s="23"/>
      <c r="F140" s="21"/>
      <c r="G140" s="24"/>
      <c r="H140" s="21"/>
      <c r="I140" s="21"/>
      <c r="J140" s="337"/>
      <c r="K140" s="36"/>
      <c r="L140" s="366"/>
      <c r="M140" s="373"/>
      <c r="N140" s="366"/>
      <c r="O140" s="366"/>
      <c r="P140" s="21"/>
      <c r="Q140" s="374"/>
      <c r="R140" s="353"/>
      <c r="S140" s="353"/>
      <c r="T140" s="353"/>
      <c r="U140" s="353"/>
      <c r="V140" s="353"/>
      <c r="W140" s="353"/>
      <c r="X140" s="353"/>
      <c r="Y140" s="353"/>
      <c r="Z140" s="353"/>
      <c r="AA140" s="353"/>
      <c r="AB140" s="353"/>
      <c r="AC140" s="353"/>
      <c r="AD140" s="353"/>
      <c r="AE140" s="353"/>
      <c r="AF140" s="353"/>
    </row>
    <row r="141" spans="1:32" ht="116.25" customHeight="1">
      <c r="A141" s="199"/>
      <c r="B141" s="20"/>
      <c r="C141" s="35"/>
      <c r="D141" s="22"/>
      <c r="E141" s="23"/>
      <c r="F141" s="21"/>
      <c r="G141" s="24"/>
      <c r="H141" s="21"/>
      <c r="I141" s="21"/>
      <c r="J141" s="337"/>
      <c r="K141" s="36"/>
      <c r="L141" s="366"/>
      <c r="M141" s="373"/>
      <c r="N141" s="366"/>
      <c r="O141" s="366"/>
      <c r="P141" s="35"/>
      <c r="Q141" s="374"/>
      <c r="R141" s="353"/>
      <c r="S141" s="353"/>
      <c r="T141" s="353"/>
      <c r="U141" s="353"/>
      <c r="V141" s="353"/>
      <c r="W141" s="353"/>
      <c r="X141" s="353"/>
      <c r="Y141" s="353"/>
      <c r="Z141" s="353"/>
      <c r="AA141" s="353"/>
      <c r="AB141" s="353"/>
      <c r="AC141" s="353"/>
      <c r="AD141" s="353"/>
      <c r="AE141" s="353"/>
      <c r="AF141" s="353"/>
    </row>
    <row r="142" spans="1:32" ht="116.25" customHeight="1">
      <c r="A142" s="199" t="s">
        <v>538</v>
      </c>
      <c r="B142" s="20"/>
      <c r="C142" s="35"/>
      <c r="D142" s="22"/>
      <c r="E142" s="23"/>
      <c r="F142" s="21"/>
      <c r="G142" s="24"/>
      <c r="H142" s="21"/>
      <c r="I142" s="21"/>
      <c r="J142" s="337"/>
      <c r="K142" s="36"/>
      <c r="L142" s="366"/>
      <c r="M142" s="373"/>
      <c r="N142" s="366"/>
      <c r="O142" s="366"/>
      <c r="P142" s="35"/>
      <c r="Q142" s="374"/>
      <c r="R142" s="353"/>
      <c r="S142" s="353"/>
      <c r="T142" s="353"/>
      <c r="U142" s="353"/>
      <c r="V142" s="353"/>
      <c r="W142" s="353"/>
      <c r="X142" s="353"/>
      <c r="Y142" s="353"/>
      <c r="Z142" s="353"/>
      <c r="AA142" s="353"/>
      <c r="AB142" s="353"/>
      <c r="AC142" s="353"/>
      <c r="AD142" s="353"/>
      <c r="AE142" s="353"/>
      <c r="AF142" s="353"/>
    </row>
    <row r="143" spans="1:32" ht="12.75">
      <c r="A143" s="199" t="s">
        <v>538</v>
      </c>
      <c r="B143" s="393"/>
      <c r="C143" s="394"/>
      <c r="D143" s="509"/>
      <c r="E143" s="395"/>
      <c r="F143" s="394"/>
      <c r="G143" s="396"/>
      <c r="H143" s="394"/>
      <c r="I143" s="394"/>
      <c r="J143" s="427"/>
      <c r="K143" s="397"/>
      <c r="L143" s="398"/>
      <c r="M143" s="399"/>
      <c r="N143" s="398"/>
      <c r="O143" s="398"/>
      <c r="P143" s="394"/>
      <c r="Q143" s="374"/>
      <c r="R143" s="353"/>
      <c r="S143" s="353"/>
      <c r="T143" s="353"/>
      <c r="U143" s="353"/>
      <c r="V143" s="353"/>
      <c r="W143" s="353"/>
      <c r="X143" s="353"/>
      <c r="Y143" s="353"/>
      <c r="Z143" s="353"/>
      <c r="AA143" s="353"/>
      <c r="AB143" s="353"/>
      <c r="AC143" s="353"/>
      <c r="AD143" s="353"/>
      <c r="AE143" s="353"/>
      <c r="AF143" s="353"/>
    </row>
    <row r="144" spans="1:32" ht="116.25" customHeight="1">
      <c r="A144" s="199" t="s">
        <v>538</v>
      </c>
      <c r="B144" s="20"/>
      <c r="C144" s="21"/>
      <c r="D144" s="22"/>
      <c r="E144" s="23"/>
      <c r="F144" s="21"/>
      <c r="G144" s="24"/>
      <c r="H144" s="21"/>
      <c r="I144" s="21"/>
      <c r="J144" s="337"/>
      <c r="K144" s="36"/>
      <c r="L144" s="366"/>
      <c r="M144" s="373"/>
      <c r="N144" s="366"/>
      <c r="O144" s="366"/>
      <c r="P144" s="35"/>
      <c r="Q144" s="374"/>
      <c r="R144" s="353"/>
      <c r="S144" s="353"/>
      <c r="T144" s="353"/>
      <c r="U144" s="353"/>
      <c r="V144" s="353"/>
      <c r="W144" s="353"/>
      <c r="X144" s="353"/>
      <c r="Y144" s="353"/>
      <c r="Z144" s="353"/>
      <c r="AA144" s="353"/>
      <c r="AB144" s="353"/>
      <c r="AC144" s="353"/>
      <c r="AD144" s="353"/>
      <c r="AE144" s="353"/>
      <c r="AF144" s="353"/>
    </row>
    <row r="145" spans="1:32" ht="116.25" customHeight="1">
      <c r="A145" s="199" t="s">
        <v>538</v>
      </c>
      <c r="B145" s="20"/>
      <c r="C145" s="35"/>
      <c r="D145" s="22"/>
      <c r="E145" s="23"/>
      <c r="F145" s="21"/>
      <c r="G145" s="24"/>
      <c r="H145" s="21"/>
      <c r="I145" s="21"/>
      <c r="J145" s="337"/>
      <c r="K145" s="36"/>
      <c r="L145" s="366"/>
      <c r="M145" s="373"/>
      <c r="N145" s="366"/>
      <c r="O145" s="366"/>
      <c r="P145" s="21"/>
      <c r="Q145" s="374"/>
      <c r="R145" s="353"/>
      <c r="S145" s="353"/>
      <c r="T145" s="353"/>
      <c r="U145" s="353"/>
      <c r="V145" s="353"/>
      <c r="W145" s="353"/>
      <c r="X145" s="353"/>
      <c r="Y145" s="353"/>
      <c r="Z145" s="353"/>
      <c r="AA145" s="353"/>
      <c r="AB145" s="353"/>
      <c r="AC145" s="353"/>
      <c r="AD145" s="353"/>
      <c r="AE145" s="353"/>
      <c r="AF145" s="353"/>
    </row>
    <row r="146" spans="1:32" ht="116.25" customHeight="1">
      <c r="A146" s="199" t="s">
        <v>538</v>
      </c>
      <c r="B146" s="20"/>
      <c r="C146" s="21"/>
      <c r="D146" s="22"/>
      <c r="E146" s="23"/>
      <c r="F146" s="21"/>
      <c r="G146" s="24"/>
      <c r="H146" s="21"/>
      <c r="I146" s="21"/>
      <c r="J146" s="369"/>
      <c r="K146" s="36"/>
      <c r="L146" s="366"/>
      <c r="M146" s="373"/>
      <c r="N146" s="366"/>
      <c r="O146" s="366"/>
      <c r="P146" s="21"/>
      <c r="Q146" s="374"/>
      <c r="R146" s="353"/>
      <c r="S146" s="353"/>
      <c r="T146" s="353"/>
      <c r="U146" s="353"/>
      <c r="V146" s="353"/>
      <c r="W146" s="353"/>
      <c r="X146" s="353"/>
      <c r="Y146" s="353"/>
      <c r="Z146" s="353"/>
      <c r="AA146" s="353"/>
      <c r="AB146" s="353"/>
      <c r="AC146" s="353"/>
      <c r="AD146" s="353"/>
      <c r="AE146" s="353"/>
      <c r="AF146" s="353"/>
    </row>
    <row r="147" spans="1:32" ht="116.25" customHeight="1">
      <c r="A147" s="199" t="s">
        <v>538</v>
      </c>
      <c r="B147" s="20"/>
      <c r="C147" s="21"/>
      <c r="D147" s="22"/>
      <c r="E147" s="23"/>
      <c r="F147" s="21"/>
      <c r="G147" s="24"/>
      <c r="H147" s="21"/>
      <c r="I147" s="21"/>
      <c r="J147" s="337"/>
      <c r="K147" s="36"/>
      <c r="L147" s="366"/>
      <c r="M147" s="373"/>
      <c r="N147" s="366"/>
      <c r="O147" s="366"/>
      <c r="P147" s="35"/>
      <c r="Q147" s="374"/>
      <c r="R147" s="353"/>
      <c r="S147" s="353"/>
      <c r="T147" s="353"/>
      <c r="U147" s="353"/>
      <c r="V147" s="353"/>
      <c r="W147" s="353"/>
      <c r="X147" s="353"/>
      <c r="Y147" s="353"/>
      <c r="Z147" s="353"/>
      <c r="AA147" s="353"/>
      <c r="AB147" s="353"/>
      <c r="AC147" s="353"/>
      <c r="AD147" s="353"/>
      <c r="AE147" s="353"/>
      <c r="AF147" s="353"/>
    </row>
    <row r="148" spans="1:32" ht="116.25" customHeight="1">
      <c r="A148" s="199" t="s">
        <v>538</v>
      </c>
      <c r="B148" s="20"/>
      <c r="C148" s="35"/>
      <c r="D148" s="22"/>
      <c r="E148" s="23"/>
      <c r="F148" s="21"/>
      <c r="G148" s="24"/>
      <c r="H148" s="21"/>
      <c r="I148" s="21"/>
      <c r="J148" s="337"/>
      <c r="K148" s="36"/>
      <c r="L148" s="366"/>
      <c r="M148" s="373"/>
      <c r="N148" s="366"/>
      <c r="O148" s="366"/>
      <c r="P148" s="21"/>
      <c r="Q148" s="374"/>
      <c r="R148" s="353"/>
      <c r="S148" s="353"/>
      <c r="T148" s="353"/>
      <c r="U148" s="353"/>
      <c r="V148" s="353"/>
      <c r="W148" s="353"/>
      <c r="X148" s="353"/>
      <c r="Y148" s="353"/>
      <c r="Z148" s="353"/>
      <c r="AA148" s="353"/>
      <c r="AB148" s="353"/>
      <c r="AC148" s="353"/>
      <c r="AD148" s="353"/>
      <c r="AE148" s="353"/>
      <c r="AF148" s="353"/>
    </row>
    <row r="149" spans="1:32" ht="116.25" customHeight="1">
      <c r="A149" s="199" t="s">
        <v>538</v>
      </c>
      <c r="B149" s="20"/>
      <c r="C149" s="35"/>
      <c r="D149" s="22"/>
      <c r="E149" s="23"/>
      <c r="F149" s="21"/>
      <c r="G149" s="24"/>
      <c r="H149" s="21"/>
      <c r="I149" s="21"/>
      <c r="J149" s="369"/>
      <c r="K149" s="36"/>
      <c r="L149" s="366"/>
      <c r="M149" s="373"/>
      <c r="N149" s="366"/>
      <c r="O149" s="366"/>
      <c r="P149" s="21"/>
      <c r="Q149" s="374"/>
      <c r="R149" s="353"/>
      <c r="S149" s="353"/>
      <c r="T149" s="353"/>
      <c r="U149" s="353"/>
      <c r="V149" s="353"/>
      <c r="W149" s="353"/>
      <c r="X149" s="353"/>
      <c r="Y149" s="353"/>
      <c r="Z149" s="353"/>
      <c r="AA149" s="353"/>
      <c r="AB149" s="353"/>
      <c r="AC149" s="353"/>
      <c r="AD149" s="353"/>
      <c r="AE149" s="353"/>
      <c r="AF149" s="353"/>
    </row>
    <row r="150" spans="1:32" ht="116.25" customHeight="1">
      <c r="A150" s="250" t="s">
        <v>555</v>
      </c>
      <c r="B150" s="20"/>
      <c r="C150" s="21"/>
      <c r="D150" s="22"/>
      <c r="E150" s="23"/>
      <c r="F150" s="21"/>
      <c r="G150" s="24"/>
      <c r="H150" s="21"/>
      <c r="I150" s="21"/>
      <c r="J150" s="337"/>
      <c r="K150" s="36"/>
      <c r="L150" s="366"/>
      <c r="M150" s="373"/>
      <c r="N150" s="366"/>
      <c r="O150" s="366"/>
      <c r="P150" s="21"/>
      <c r="Q150" s="374"/>
      <c r="R150" s="353"/>
      <c r="S150" s="353"/>
      <c r="T150" s="353"/>
      <c r="U150" s="353"/>
      <c r="V150" s="353"/>
      <c r="W150" s="353"/>
      <c r="X150" s="353"/>
      <c r="Y150" s="353"/>
      <c r="Z150" s="353"/>
      <c r="AA150" s="353"/>
      <c r="AB150" s="353"/>
      <c r="AC150" s="353"/>
      <c r="AD150" s="353"/>
      <c r="AE150" s="353"/>
      <c r="AF150" s="353"/>
    </row>
    <row r="151" spans="1:32" ht="116.25" customHeight="1">
      <c r="A151" s="250" t="s">
        <v>555</v>
      </c>
      <c r="B151" s="393"/>
      <c r="C151" s="394"/>
      <c r="D151" s="509"/>
      <c r="E151" s="395"/>
      <c r="F151" s="394"/>
      <c r="G151" s="396"/>
      <c r="H151" s="394"/>
      <c r="I151" s="394"/>
      <c r="J151" s="598"/>
      <c r="K151" s="397"/>
      <c r="L151" s="398"/>
      <c r="M151" s="399"/>
      <c r="N151" s="398"/>
      <c r="O151" s="398"/>
      <c r="P151" s="394"/>
      <c r="Q151" s="374"/>
      <c r="R151" s="353"/>
      <c r="S151" s="353"/>
      <c r="T151" s="353"/>
      <c r="U151" s="353"/>
      <c r="V151" s="353"/>
      <c r="W151" s="353"/>
      <c r="X151" s="353"/>
      <c r="Y151" s="353"/>
      <c r="Z151" s="353"/>
      <c r="AA151" s="353"/>
      <c r="AB151" s="353"/>
      <c r="AC151" s="353"/>
      <c r="AD151" s="353"/>
      <c r="AE151" s="353"/>
      <c r="AF151" s="353"/>
    </row>
    <row r="152" spans="1:32" ht="116.25" customHeight="1">
      <c r="A152" s="250" t="s">
        <v>555</v>
      </c>
      <c r="B152" s="20"/>
      <c r="C152" s="21"/>
      <c r="D152" s="22"/>
      <c r="E152" s="23"/>
      <c r="F152" s="253"/>
      <c r="G152" s="129"/>
      <c r="H152" s="253"/>
      <c r="I152" s="22"/>
      <c r="J152" s="337"/>
      <c r="K152" s="36"/>
      <c r="L152" s="366"/>
      <c r="M152" s="373"/>
      <c r="N152" s="366"/>
      <c r="O152" s="366"/>
      <c r="P152" s="21"/>
      <c r="Q152" s="374"/>
      <c r="R152" s="353"/>
      <c r="S152" s="353"/>
      <c r="T152" s="353"/>
      <c r="U152" s="353"/>
      <c r="V152" s="353"/>
      <c r="W152" s="353"/>
      <c r="X152" s="353"/>
      <c r="Y152" s="353"/>
      <c r="Z152" s="353"/>
      <c r="AA152" s="353"/>
      <c r="AB152" s="353"/>
      <c r="AC152" s="353"/>
      <c r="AD152" s="353"/>
      <c r="AE152" s="353"/>
      <c r="AF152" s="353"/>
    </row>
    <row r="153" spans="1:32" ht="116.25" customHeight="1">
      <c r="A153" s="250" t="s">
        <v>555</v>
      </c>
      <c r="B153" s="20"/>
      <c r="C153" s="21"/>
      <c r="D153" s="22"/>
      <c r="E153" s="23"/>
      <c r="F153" s="253"/>
      <c r="G153" s="129"/>
      <c r="H153" s="253"/>
      <c r="I153" s="22"/>
      <c r="J153" s="337"/>
      <c r="K153" s="36"/>
      <c r="L153" s="366"/>
      <c r="M153" s="373"/>
      <c r="N153" s="366"/>
      <c r="O153" s="366"/>
      <c r="P153" s="23"/>
      <c r="Q153" s="374"/>
      <c r="R153" s="353"/>
      <c r="S153" s="353"/>
      <c r="T153" s="353"/>
      <c r="U153" s="353"/>
      <c r="V153" s="353"/>
      <c r="W153" s="353"/>
      <c r="X153" s="353"/>
      <c r="Y153" s="353"/>
      <c r="Z153" s="353"/>
      <c r="AA153" s="353"/>
      <c r="AB153" s="353"/>
      <c r="AC153" s="353"/>
      <c r="AD153" s="353"/>
      <c r="AE153" s="353"/>
      <c r="AF153" s="353"/>
    </row>
    <row r="154" spans="1:32" ht="116.25" customHeight="1">
      <c r="A154" s="250" t="s">
        <v>555</v>
      </c>
      <c r="B154" s="393"/>
      <c r="C154" s="394"/>
      <c r="D154" s="509"/>
      <c r="E154" s="395"/>
      <c r="F154" s="394"/>
      <c r="G154" s="396"/>
      <c r="H154" s="394"/>
      <c r="I154" s="394"/>
      <c r="J154" s="598"/>
      <c r="K154" s="397"/>
      <c r="L154" s="398"/>
      <c r="M154" s="399"/>
      <c r="N154" s="398"/>
      <c r="O154" s="398"/>
      <c r="P154" s="394"/>
      <c r="Q154" s="374"/>
      <c r="R154" s="353"/>
      <c r="S154" s="353"/>
      <c r="T154" s="353"/>
      <c r="U154" s="353"/>
      <c r="V154" s="353"/>
      <c r="W154" s="353"/>
      <c r="X154" s="353"/>
      <c r="Y154" s="353"/>
      <c r="Z154" s="353"/>
      <c r="AA154" s="353"/>
      <c r="AB154" s="353"/>
      <c r="AC154" s="353"/>
      <c r="AD154" s="353"/>
      <c r="AE154" s="353"/>
      <c r="AF154" s="353"/>
    </row>
    <row r="155" spans="1:32" ht="116.25" customHeight="1">
      <c r="A155" s="250" t="s">
        <v>555</v>
      </c>
      <c r="B155" s="20"/>
      <c r="C155" s="21"/>
      <c r="D155" s="22"/>
      <c r="E155" s="23"/>
      <c r="F155" s="21"/>
      <c r="G155" s="24"/>
      <c r="H155" s="21"/>
      <c r="I155" s="21"/>
      <c r="J155" s="337"/>
      <c r="K155" s="36"/>
      <c r="L155" s="366"/>
      <c r="M155" s="373"/>
      <c r="N155" s="366"/>
      <c r="O155" s="366"/>
      <c r="P155" s="35"/>
      <c r="Q155" s="374"/>
      <c r="R155" s="353"/>
      <c r="S155" s="353"/>
      <c r="T155" s="353"/>
      <c r="U155" s="353"/>
      <c r="V155" s="353"/>
      <c r="W155" s="353"/>
      <c r="X155" s="353"/>
      <c r="Y155" s="353"/>
      <c r="Z155" s="353"/>
      <c r="AA155" s="353"/>
      <c r="AB155" s="353"/>
      <c r="AC155" s="353"/>
      <c r="AD155" s="353"/>
      <c r="AE155" s="353"/>
      <c r="AF155" s="353"/>
    </row>
    <row r="156" spans="1:32" ht="116.25" customHeight="1">
      <c r="A156" s="250" t="s">
        <v>555</v>
      </c>
      <c r="B156" s="393"/>
      <c r="C156" s="394"/>
      <c r="D156" s="599"/>
      <c r="E156" s="395"/>
      <c r="F156" s="394"/>
      <c r="G156" s="396"/>
      <c r="H156" s="394"/>
      <c r="I156" s="394"/>
      <c r="J156" s="427"/>
      <c r="K156" s="397"/>
      <c r="L156" s="398"/>
      <c r="M156" s="399"/>
      <c r="N156" s="398"/>
      <c r="O156" s="398"/>
      <c r="P156" s="394"/>
      <c r="Q156" s="374"/>
      <c r="R156" s="353"/>
      <c r="S156" s="353"/>
      <c r="T156" s="353"/>
      <c r="U156" s="353"/>
      <c r="V156" s="353"/>
      <c r="W156" s="353"/>
      <c r="X156" s="353"/>
      <c r="Y156" s="353"/>
      <c r="Z156" s="353"/>
      <c r="AA156" s="353"/>
      <c r="AB156" s="353"/>
      <c r="AC156" s="353"/>
      <c r="AD156" s="353"/>
      <c r="AE156" s="353"/>
      <c r="AF156" s="353"/>
    </row>
    <row r="157" spans="1:32" ht="116.25" customHeight="1">
      <c r="A157" s="250" t="s">
        <v>555</v>
      </c>
      <c r="B157" s="393"/>
      <c r="C157" s="394"/>
      <c r="D157" s="509"/>
      <c r="E157" s="395"/>
      <c r="F157" s="394"/>
      <c r="G157" s="396"/>
      <c r="H157" s="394"/>
      <c r="I157" s="394"/>
      <c r="J157" s="427"/>
      <c r="K157" s="397"/>
      <c r="L157" s="398"/>
      <c r="M157" s="399"/>
      <c r="N157" s="398"/>
      <c r="O157" s="398"/>
      <c r="P157" s="394"/>
      <c r="Q157" s="374"/>
      <c r="R157" s="353"/>
      <c r="S157" s="353"/>
      <c r="T157" s="353"/>
      <c r="U157" s="353"/>
      <c r="V157" s="353"/>
      <c r="W157" s="353"/>
      <c r="X157" s="353"/>
      <c r="Y157" s="353"/>
      <c r="Z157" s="353"/>
      <c r="AA157" s="353"/>
      <c r="AB157" s="353"/>
      <c r="AC157" s="353"/>
      <c r="AD157" s="353"/>
      <c r="AE157" s="353"/>
      <c r="AF157" s="353"/>
    </row>
    <row r="158" spans="1:32" ht="116.25" customHeight="1">
      <c r="A158" s="250" t="s">
        <v>555</v>
      </c>
      <c r="B158" s="393"/>
      <c r="C158" s="394"/>
      <c r="D158" s="599"/>
      <c r="E158" s="395"/>
      <c r="F158" s="394"/>
      <c r="G158" s="396"/>
      <c r="H158" s="394"/>
      <c r="I158" s="394"/>
      <c r="J158" s="427"/>
      <c r="K158" s="397"/>
      <c r="L158" s="398"/>
      <c r="M158" s="399"/>
      <c r="N158" s="398"/>
      <c r="O158" s="398"/>
      <c r="P158" s="394"/>
      <c r="Q158" s="374"/>
      <c r="R158" s="353"/>
      <c r="S158" s="353"/>
      <c r="T158" s="353"/>
      <c r="U158" s="353"/>
      <c r="V158" s="353"/>
      <c r="W158" s="353"/>
      <c r="X158" s="353"/>
      <c r="Y158" s="353"/>
      <c r="Z158" s="353"/>
      <c r="AA158" s="353"/>
      <c r="AB158" s="353"/>
      <c r="AC158" s="353"/>
      <c r="AD158" s="353"/>
      <c r="AE158" s="353"/>
      <c r="AF158" s="353"/>
    </row>
    <row r="159" spans="1:32" ht="116.25" customHeight="1">
      <c r="A159" s="250" t="s">
        <v>555</v>
      </c>
      <c r="B159" s="20"/>
      <c r="C159" s="21"/>
      <c r="D159" s="22"/>
      <c r="E159" s="23"/>
      <c r="F159" s="21"/>
      <c r="G159" s="24"/>
      <c r="H159" s="21"/>
      <c r="I159" s="21"/>
      <c r="J159" s="337"/>
      <c r="K159" s="36"/>
      <c r="L159" s="366"/>
      <c r="M159" s="373"/>
      <c r="N159" s="366"/>
      <c r="O159" s="366"/>
      <c r="P159" s="21"/>
      <c r="Q159" s="374"/>
      <c r="R159" s="353"/>
      <c r="S159" s="353"/>
      <c r="T159" s="353"/>
      <c r="U159" s="353"/>
      <c r="V159" s="353"/>
      <c r="W159" s="353"/>
      <c r="X159" s="353"/>
      <c r="Y159" s="353"/>
      <c r="Z159" s="353"/>
      <c r="AA159" s="353"/>
      <c r="AB159" s="353"/>
      <c r="AC159" s="353"/>
      <c r="AD159" s="353"/>
      <c r="AE159" s="353"/>
      <c r="AF159" s="353"/>
    </row>
    <row r="160" spans="1:32" ht="116.25" customHeight="1">
      <c r="A160" s="250" t="s">
        <v>555</v>
      </c>
      <c r="B160" s="20"/>
      <c r="C160" s="21"/>
      <c r="D160" s="22"/>
      <c r="E160" s="23"/>
      <c r="F160" s="21"/>
      <c r="G160" s="24"/>
      <c r="H160" s="21"/>
      <c r="I160" s="21"/>
      <c r="J160" s="335"/>
      <c r="K160" s="36"/>
      <c r="L160" s="366"/>
      <c r="M160" s="373"/>
      <c r="N160" s="366"/>
      <c r="O160" s="366"/>
      <c r="P160" s="35"/>
      <c r="Q160" s="374"/>
      <c r="R160" s="353"/>
      <c r="S160" s="353"/>
      <c r="T160" s="353"/>
      <c r="U160" s="353"/>
      <c r="V160" s="353"/>
      <c r="W160" s="353"/>
      <c r="X160" s="353"/>
      <c r="Y160" s="353"/>
      <c r="Z160" s="353"/>
      <c r="AA160" s="353"/>
      <c r="AB160" s="353"/>
      <c r="AC160" s="353"/>
      <c r="AD160" s="353"/>
      <c r="AE160" s="353"/>
      <c r="AF160" s="353"/>
    </row>
    <row r="161" spans="1:32" ht="116.25" customHeight="1">
      <c r="A161" s="250" t="s">
        <v>555</v>
      </c>
      <c r="B161" s="20"/>
      <c r="C161" s="21"/>
      <c r="D161" s="128"/>
      <c r="E161" s="23"/>
      <c r="F161" s="21"/>
      <c r="G161" s="24"/>
      <c r="H161" s="21"/>
      <c r="I161" s="21"/>
      <c r="J161" s="337"/>
      <c r="K161" s="36"/>
      <c r="L161" s="366"/>
      <c r="M161" s="373"/>
      <c r="N161" s="366"/>
      <c r="O161" s="366"/>
      <c r="P161" s="21"/>
      <c r="Q161" s="374"/>
      <c r="R161" s="353"/>
      <c r="S161" s="353"/>
      <c r="T161" s="353"/>
      <c r="U161" s="353"/>
      <c r="V161" s="353"/>
      <c r="W161" s="353"/>
      <c r="X161" s="353"/>
      <c r="Y161" s="353"/>
      <c r="Z161" s="353"/>
      <c r="AA161" s="353"/>
      <c r="AB161" s="353"/>
      <c r="AC161" s="353"/>
      <c r="AD161" s="353"/>
      <c r="AE161" s="353"/>
      <c r="AF161" s="353"/>
    </row>
    <row r="162" spans="1:32" ht="116.25" customHeight="1">
      <c r="A162" s="250" t="s">
        <v>555</v>
      </c>
      <c r="B162" s="20"/>
      <c r="C162" s="21"/>
      <c r="D162" s="128"/>
      <c r="E162" s="23"/>
      <c r="F162" s="21"/>
      <c r="G162" s="24"/>
      <c r="H162" s="21"/>
      <c r="I162" s="21"/>
      <c r="J162" s="337"/>
      <c r="K162" s="36"/>
      <c r="L162" s="366"/>
      <c r="M162" s="373"/>
      <c r="N162" s="366"/>
      <c r="O162" s="366"/>
      <c r="P162" s="21"/>
      <c r="Q162" s="374"/>
      <c r="R162" s="353"/>
      <c r="S162" s="353"/>
      <c r="T162" s="353"/>
      <c r="U162" s="353"/>
      <c r="V162" s="353"/>
      <c r="W162" s="353"/>
      <c r="X162" s="353"/>
      <c r="Y162" s="353"/>
      <c r="Z162" s="353"/>
      <c r="AA162" s="353"/>
      <c r="AB162" s="353"/>
      <c r="AC162" s="353"/>
      <c r="AD162" s="353"/>
      <c r="AE162" s="353"/>
      <c r="AF162" s="353"/>
    </row>
    <row r="163" spans="1:32" ht="116.25" customHeight="1">
      <c r="A163" s="267" t="s">
        <v>599</v>
      </c>
      <c r="B163" s="20"/>
      <c r="C163" s="35"/>
      <c r="D163" s="22"/>
      <c r="E163" s="23"/>
      <c r="F163" s="21"/>
      <c r="G163" s="24"/>
      <c r="H163" s="21"/>
      <c r="I163" s="21"/>
      <c r="J163" s="337"/>
      <c r="K163" s="36"/>
      <c r="L163" s="366"/>
      <c r="M163" s="373"/>
      <c r="N163" s="366"/>
      <c r="O163" s="366"/>
      <c r="P163" s="35"/>
      <c r="Q163" s="374"/>
      <c r="R163" s="353"/>
      <c r="S163" s="353"/>
      <c r="T163" s="353"/>
      <c r="U163" s="353"/>
      <c r="V163" s="353"/>
      <c r="W163" s="353"/>
      <c r="X163" s="353"/>
      <c r="Y163" s="353"/>
      <c r="Z163" s="353"/>
      <c r="AA163" s="353"/>
      <c r="AB163" s="353"/>
      <c r="AC163" s="353"/>
      <c r="AD163" s="353"/>
      <c r="AE163" s="353"/>
      <c r="AF163" s="353"/>
    </row>
    <row r="164" spans="1:32" ht="116.25" customHeight="1">
      <c r="A164" s="267" t="s">
        <v>599</v>
      </c>
      <c r="B164" s="20"/>
      <c r="C164" s="21"/>
      <c r="D164" s="22"/>
      <c r="E164" s="23"/>
      <c r="F164" s="21"/>
      <c r="G164" s="24"/>
      <c r="H164" s="21"/>
      <c r="I164" s="21"/>
      <c r="J164" s="337"/>
      <c r="K164" s="36"/>
      <c r="L164" s="366"/>
      <c r="M164" s="373"/>
      <c r="N164" s="366"/>
      <c r="O164" s="366"/>
      <c r="P164" s="21"/>
      <c r="Q164" s="374"/>
      <c r="R164" s="353"/>
      <c r="S164" s="353"/>
      <c r="T164" s="353"/>
      <c r="U164" s="353"/>
      <c r="V164" s="353"/>
      <c r="W164" s="353"/>
      <c r="X164" s="353"/>
      <c r="Y164" s="353"/>
      <c r="Z164" s="353"/>
      <c r="AA164" s="353"/>
      <c r="AB164" s="353"/>
      <c r="AC164" s="353"/>
      <c r="AD164" s="353"/>
      <c r="AE164" s="353"/>
      <c r="AF164" s="353"/>
    </row>
    <row r="165" spans="1:32" ht="116.25" customHeight="1">
      <c r="A165" s="415" t="s">
        <v>1173</v>
      </c>
      <c r="B165" s="416"/>
      <c r="C165" s="21"/>
      <c r="D165" s="22"/>
      <c r="E165" s="23"/>
      <c r="F165" s="21"/>
      <c r="G165" s="24"/>
      <c r="H165" s="21"/>
      <c r="I165" s="21"/>
      <c r="J165" s="337"/>
      <c r="K165" s="36"/>
      <c r="L165" s="366"/>
      <c r="M165" s="373"/>
      <c r="N165" s="366"/>
      <c r="O165" s="366"/>
      <c r="P165" s="21"/>
      <c r="Q165" s="374"/>
      <c r="R165" s="353"/>
      <c r="S165" s="353"/>
      <c r="T165" s="353"/>
      <c r="U165" s="353"/>
      <c r="V165" s="353"/>
      <c r="W165" s="353"/>
      <c r="X165" s="353"/>
      <c r="Y165" s="353"/>
      <c r="Z165" s="353"/>
      <c r="AA165" s="353"/>
      <c r="AB165" s="353"/>
      <c r="AC165" s="353"/>
      <c r="AD165" s="353"/>
      <c r="AE165" s="353"/>
      <c r="AF165" s="353"/>
    </row>
    <row r="166" spans="1:32" ht="116.25" customHeight="1">
      <c r="A166" s="269" t="s">
        <v>638</v>
      </c>
      <c r="B166" s="20"/>
      <c r="C166" s="35"/>
      <c r="D166" s="22"/>
      <c r="E166" s="23"/>
      <c r="F166" s="21"/>
      <c r="G166" s="24"/>
      <c r="H166" s="21"/>
      <c r="I166" s="21"/>
      <c r="J166" s="337"/>
      <c r="K166" s="36"/>
      <c r="L166" s="366"/>
      <c r="M166" s="373"/>
      <c r="N166" s="366"/>
      <c r="O166" s="366"/>
      <c r="P166" s="35"/>
      <c r="Q166" s="374"/>
      <c r="R166" s="353"/>
      <c r="S166" s="353"/>
      <c r="T166" s="353"/>
      <c r="U166" s="353"/>
      <c r="V166" s="353"/>
      <c r="W166" s="353"/>
      <c r="X166" s="353"/>
      <c r="Y166" s="353"/>
      <c r="Z166" s="353"/>
      <c r="AA166" s="353"/>
      <c r="AB166" s="353"/>
      <c r="AC166" s="353"/>
      <c r="AD166" s="353"/>
      <c r="AE166" s="353"/>
      <c r="AF166" s="353"/>
    </row>
    <row r="167" spans="1:32" ht="116.25" customHeight="1">
      <c r="A167" s="269" t="s">
        <v>638</v>
      </c>
      <c r="B167" s="20"/>
      <c r="C167" s="35"/>
      <c r="D167" s="22"/>
      <c r="E167" s="23"/>
      <c r="F167" s="21"/>
      <c r="G167" s="24"/>
      <c r="H167" s="21"/>
      <c r="I167" s="21"/>
      <c r="J167" s="337"/>
      <c r="K167" s="36"/>
      <c r="L167" s="366"/>
      <c r="M167" s="373"/>
      <c r="N167" s="366"/>
      <c r="O167" s="366"/>
      <c r="P167" s="35"/>
      <c r="Q167" s="374"/>
      <c r="R167" s="353"/>
      <c r="S167" s="353"/>
      <c r="T167" s="353"/>
      <c r="U167" s="353"/>
      <c r="V167" s="353"/>
      <c r="W167" s="353"/>
      <c r="X167" s="353"/>
      <c r="Y167" s="353"/>
      <c r="Z167" s="353"/>
      <c r="AA167" s="353"/>
      <c r="AB167" s="353"/>
      <c r="AC167" s="353"/>
      <c r="AD167" s="353"/>
      <c r="AE167" s="353"/>
      <c r="AF167" s="353"/>
    </row>
    <row r="168" spans="1:32" ht="116.25" customHeight="1">
      <c r="A168" s="269" t="s">
        <v>638</v>
      </c>
      <c r="B168" s="20"/>
      <c r="C168" s="35"/>
      <c r="D168" s="22"/>
      <c r="E168" s="23"/>
      <c r="F168" s="21"/>
      <c r="G168" s="24"/>
      <c r="H168" s="21"/>
      <c r="I168" s="21"/>
      <c r="J168" s="337"/>
      <c r="K168" s="36"/>
      <c r="L168" s="366"/>
      <c r="M168" s="373"/>
      <c r="N168" s="366"/>
      <c r="O168" s="366"/>
      <c r="P168" s="35"/>
      <c r="Q168" s="374"/>
      <c r="R168" s="353"/>
      <c r="S168" s="353"/>
      <c r="T168" s="353"/>
      <c r="U168" s="353"/>
      <c r="V168" s="353"/>
      <c r="W168" s="353"/>
      <c r="X168" s="353"/>
      <c r="Y168" s="353"/>
      <c r="Z168" s="353"/>
      <c r="AA168" s="353"/>
      <c r="AB168" s="353"/>
      <c r="AC168" s="353"/>
      <c r="AD168" s="353"/>
      <c r="AE168" s="353"/>
      <c r="AF168" s="353"/>
    </row>
    <row r="169" spans="1:32" ht="116.25" customHeight="1">
      <c r="A169" s="269" t="s">
        <v>638</v>
      </c>
      <c r="B169" s="20"/>
      <c r="C169" s="35"/>
      <c r="D169" s="22"/>
      <c r="E169" s="23"/>
      <c r="F169" s="21"/>
      <c r="G169" s="24"/>
      <c r="H169" s="21"/>
      <c r="I169" s="21"/>
      <c r="J169" s="337"/>
      <c r="K169" s="36"/>
      <c r="L169" s="366"/>
      <c r="M169" s="373"/>
      <c r="N169" s="366"/>
      <c r="O169" s="366"/>
      <c r="P169" s="35"/>
      <c r="Q169" s="374"/>
      <c r="R169" s="353"/>
      <c r="S169" s="353"/>
      <c r="T169" s="353"/>
      <c r="U169" s="353"/>
      <c r="V169" s="353"/>
      <c r="W169" s="353"/>
      <c r="X169" s="353"/>
      <c r="Y169" s="353"/>
      <c r="Z169" s="353"/>
      <c r="AA169" s="353"/>
      <c r="AB169" s="353"/>
      <c r="AC169" s="353"/>
      <c r="AD169" s="353"/>
      <c r="AE169" s="353"/>
      <c r="AF169" s="353"/>
    </row>
    <row r="170" spans="1:32" ht="116.25" customHeight="1">
      <c r="A170" s="269" t="s">
        <v>638</v>
      </c>
      <c r="B170" s="20"/>
      <c r="C170" s="35"/>
      <c r="D170" s="22"/>
      <c r="E170" s="23"/>
      <c r="F170" s="21"/>
      <c r="G170" s="24"/>
      <c r="H170" s="21"/>
      <c r="I170" s="21"/>
      <c r="J170" s="337"/>
      <c r="K170" s="36"/>
      <c r="L170" s="366"/>
      <c r="M170" s="373"/>
      <c r="N170" s="366"/>
      <c r="O170" s="366"/>
      <c r="P170" s="35"/>
      <c r="Q170" s="374"/>
      <c r="R170" s="353"/>
      <c r="S170" s="353"/>
      <c r="T170" s="353"/>
      <c r="U170" s="353"/>
      <c r="V170" s="353"/>
      <c r="W170" s="353"/>
      <c r="X170" s="353"/>
      <c r="Y170" s="353"/>
      <c r="Z170" s="353"/>
      <c r="AA170" s="353"/>
      <c r="AB170" s="353"/>
      <c r="AC170" s="353"/>
      <c r="AD170" s="353"/>
      <c r="AE170" s="353"/>
      <c r="AF170" s="353"/>
    </row>
    <row r="171" spans="1:32" ht="116.25" customHeight="1">
      <c r="A171" s="269" t="s">
        <v>638</v>
      </c>
      <c r="B171" s="20"/>
      <c r="C171" s="35"/>
      <c r="D171" s="22"/>
      <c r="E171" s="23"/>
      <c r="F171" s="21"/>
      <c r="G171" s="24"/>
      <c r="H171" s="21"/>
      <c r="I171" s="21"/>
      <c r="J171" s="337"/>
      <c r="K171" s="36"/>
      <c r="L171" s="366"/>
      <c r="M171" s="373"/>
      <c r="N171" s="366"/>
      <c r="O171" s="366"/>
      <c r="P171" s="35"/>
      <c r="Q171" s="374"/>
      <c r="R171" s="353"/>
      <c r="S171" s="353"/>
      <c r="T171" s="353"/>
      <c r="U171" s="353"/>
      <c r="V171" s="353"/>
      <c r="W171" s="353"/>
      <c r="X171" s="353"/>
      <c r="Y171" s="353"/>
      <c r="Z171" s="353"/>
      <c r="AA171" s="353"/>
      <c r="AB171" s="353"/>
      <c r="AC171" s="353"/>
      <c r="AD171" s="353"/>
      <c r="AE171" s="353"/>
      <c r="AF171" s="353"/>
    </row>
    <row r="172" spans="1:32" ht="116.25" customHeight="1">
      <c r="A172" s="269" t="s">
        <v>638</v>
      </c>
      <c r="B172" s="20"/>
      <c r="C172" s="35"/>
      <c r="D172" s="22"/>
      <c r="E172" s="23"/>
      <c r="F172" s="21"/>
      <c r="G172" s="24"/>
      <c r="H172" s="21"/>
      <c r="I172" s="21"/>
      <c r="J172" s="337"/>
      <c r="K172" s="36"/>
      <c r="L172" s="366"/>
      <c r="M172" s="373"/>
      <c r="N172" s="366"/>
      <c r="O172" s="366"/>
      <c r="P172" s="35"/>
      <c r="Q172" s="374"/>
      <c r="R172" s="353"/>
      <c r="S172" s="353"/>
      <c r="T172" s="353"/>
      <c r="U172" s="353"/>
      <c r="V172" s="353"/>
      <c r="W172" s="353"/>
      <c r="X172" s="353"/>
      <c r="Y172" s="353"/>
      <c r="Z172" s="353"/>
      <c r="AA172" s="353"/>
      <c r="AB172" s="353"/>
      <c r="AC172" s="353"/>
      <c r="AD172" s="353"/>
      <c r="AE172" s="353"/>
      <c r="AF172" s="353"/>
    </row>
    <row r="173" spans="1:32" ht="116.25" customHeight="1">
      <c r="A173" s="269" t="s">
        <v>638</v>
      </c>
      <c r="B173" s="20"/>
      <c r="C173" s="35"/>
      <c r="D173" s="22"/>
      <c r="E173" s="23"/>
      <c r="F173" s="21"/>
      <c r="G173" s="24"/>
      <c r="H173" s="21"/>
      <c r="I173" s="21"/>
      <c r="J173" s="337"/>
      <c r="K173" s="36"/>
      <c r="L173" s="366"/>
      <c r="M173" s="373"/>
      <c r="N173" s="366"/>
      <c r="O173" s="366"/>
      <c r="P173" s="35"/>
      <c r="Q173" s="374"/>
      <c r="R173" s="353"/>
      <c r="S173" s="353"/>
      <c r="T173" s="353"/>
      <c r="U173" s="353"/>
      <c r="V173" s="353"/>
      <c r="W173" s="353"/>
      <c r="X173" s="353"/>
      <c r="Y173" s="353"/>
      <c r="Z173" s="353"/>
      <c r="AA173" s="353"/>
      <c r="AB173" s="353"/>
      <c r="AC173" s="353"/>
      <c r="AD173" s="353"/>
      <c r="AE173" s="353"/>
      <c r="AF173" s="353"/>
    </row>
    <row r="174" spans="1:32" ht="116.25" customHeight="1">
      <c r="A174" s="269" t="s">
        <v>638</v>
      </c>
      <c r="B174" s="20"/>
      <c r="C174" s="21"/>
      <c r="D174" s="22"/>
      <c r="E174" s="23"/>
      <c r="F174" s="21"/>
      <c r="G174" s="24"/>
      <c r="H174" s="21"/>
      <c r="I174" s="21"/>
      <c r="J174" s="337"/>
      <c r="K174" s="36"/>
      <c r="L174" s="366"/>
      <c r="M174" s="373"/>
      <c r="N174" s="366"/>
      <c r="O174" s="366"/>
      <c r="P174" s="21"/>
      <c r="Q174" s="374"/>
      <c r="R174" s="353"/>
      <c r="S174" s="353"/>
      <c r="T174" s="353"/>
      <c r="U174" s="353"/>
      <c r="V174" s="353"/>
      <c r="W174" s="353"/>
      <c r="X174" s="353"/>
      <c r="Y174" s="353"/>
      <c r="Z174" s="353"/>
      <c r="AA174" s="353"/>
      <c r="AB174" s="353"/>
      <c r="AC174" s="353"/>
      <c r="AD174" s="353"/>
      <c r="AE174" s="353"/>
      <c r="AF174" s="353"/>
    </row>
    <row r="175" spans="1:32" ht="116.25" customHeight="1">
      <c r="A175" s="269" t="s">
        <v>638</v>
      </c>
      <c r="B175" s="20"/>
      <c r="C175" s="21"/>
      <c r="D175" s="22"/>
      <c r="E175" s="23"/>
      <c r="F175" s="21"/>
      <c r="G175" s="24"/>
      <c r="H175" s="21"/>
      <c r="I175" s="21"/>
      <c r="J175" s="337"/>
      <c r="K175" s="36"/>
      <c r="L175" s="366"/>
      <c r="M175" s="373"/>
      <c r="N175" s="366"/>
      <c r="O175" s="366"/>
      <c r="P175" s="35"/>
      <c r="Q175" s="374"/>
      <c r="R175" s="353"/>
      <c r="S175" s="353"/>
      <c r="T175" s="353"/>
      <c r="U175" s="353"/>
      <c r="V175" s="353"/>
      <c r="W175" s="353"/>
      <c r="X175" s="353"/>
      <c r="Y175" s="353"/>
      <c r="Z175" s="353"/>
      <c r="AA175" s="353"/>
      <c r="AB175" s="353"/>
      <c r="AC175" s="353"/>
      <c r="AD175" s="353"/>
      <c r="AE175" s="353"/>
      <c r="AF175" s="353"/>
    </row>
    <row r="176" spans="1:32" ht="116.25" customHeight="1">
      <c r="A176" s="269" t="s">
        <v>638</v>
      </c>
      <c r="B176" s="20"/>
      <c r="C176" s="21"/>
      <c r="D176" s="22"/>
      <c r="E176" s="23"/>
      <c r="F176" s="21"/>
      <c r="G176" s="24"/>
      <c r="H176" s="21"/>
      <c r="I176" s="21"/>
      <c r="J176" s="369"/>
      <c r="K176" s="36"/>
      <c r="L176" s="366"/>
      <c r="M176" s="373"/>
      <c r="N176" s="366"/>
      <c r="O176" s="366"/>
      <c r="P176" s="35"/>
      <c r="Q176" s="374"/>
      <c r="R176" s="353"/>
      <c r="S176" s="353"/>
      <c r="T176" s="353"/>
      <c r="U176" s="353"/>
      <c r="V176" s="353"/>
      <c r="W176" s="353"/>
      <c r="X176" s="353"/>
      <c r="Y176" s="353"/>
      <c r="Z176" s="353"/>
      <c r="AA176" s="353"/>
      <c r="AB176" s="353"/>
      <c r="AC176" s="353"/>
      <c r="AD176" s="353"/>
      <c r="AE176" s="353"/>
      <c r="AF176" s="353"/>
    </row>
    <row r="177" spans="1:32" ht="116.25" customHeight="1">
      <c r="A177" s="274" t="s">
        <v>638</v>
      </c>
      <c r="B177" s="393"/>
      <c r="C177" s="428"/>
      <c r="D177" s="600"/>
      <c r="E177" s="395"/>
      <c r="F177" s="428"/>
      <c r="G177" s="429"/>
      <c r="H177" s="428"/>
      <c r="I177" s="428"/>
      <c r="J177" s="430"/>
      <c r="K177" s="431"/>
      <c r="L177" s="431"/>
      <c r="M177" s="432"/>
      <c r="N177" s="431"/>
      <c r="O177" s="431"/>
      <c r="P177" s="433"/>
      <c r="Q177" s="434"/>
      <c r="R177" s="531"/>
      <c r="S177" s="531"/>
      <c r="T177" s="531"/>
      <c r="U177" s="531"/>
      <c r="V177" s="531"/>
      <c r="W177" s="531"/>
      <c r="X177" s="531"/>
      <c r="Y177" s="531"/>
      <c r="Z177" s="531"/>
      <c r="AA177" s="531"/>
      <c r="AB177" s="531"/>
      <c r="AC177" s="531"/>
      <c r="AD177" s="531"/>
      <c r="AE177" s="531"/>
      <c r="AF177" s="531"/>
    </row>
    <row r="178" spans="1:32" ht="116.25" customHeight="1">
      <c r="A178" s="417" t="s">
        <v>638</v>
      </c>
      <c r="B178" s="20"/>
      <c r="C178" s="242"/>
      <c r="D178" s="601"/>
      <c r="E178" s="23"/>
      <c r="F178" s="242"/>
      <c r="G178" s="532"/>
      <c r="H178" s="235"/>
      <c r="I178" s="242"/>
      <c r="J178" s="582"/>
      <c r="K178" s="602"/>
      <c r="L178" s="534"/>
      <c r="M178" s="535"/>
      <c r="N178" s="534"/>
      <c r="O178" s="534"/>
      <c r="P178" s="235"/>
      <c r="Q178" s="536"/>
      <c r="R178" s="531"/>
      <c r="S178" s="531"/>
      <c r="T178" s="531"/>
      <c r="U178" s="531"/>
      <c r="V178" s="531"/>
      <c r="W178" s="531"/>
      <c r="X178" s="531"/>
      <c r="Y178" s="531"/>
      <c r="Z178" s="531"/>
      <c r="AA178" s="531"/>
      <c r="AB178" s="531"/>
      <c r="AC178" s="531"/>
      <c r="AD178" s="531"/>
      <c r="AE178" s="531"/>
      <c r="AF178" s="531"/>
    </row>
    <row r="179" spans="1:32" ht="116.25" customHeight="1">
      <c r="A179" s="269" t="s">
        <v>638</v>
      </c>
      <c r="B179" s="20"/>
      <c r="C179" s="21"/>
      <c r="D179" s="22"/>
      <c r="E179" s="23"/>
      <c r="F179" s="21"/>
      <c r="G179" s="24"/>
      <c r="H179" s="21"/>
      <c r="I179" s="21"/>
      <c r="J179" s="337"/>
      <c r="K179" s="36"/>
      <c r="L179" s="366"/>
      <c r="M179" s="373"/>
      <c r="N179" s="366"/>
      <c r="O179" s="366"/>
      <c r="P179" s="35"/>
      <c r="Q179" s="374"/>
      <c r="R179" s="353"/>
      <c r="S179" s="353"/>
      <c r="T179" s="353"/>
      <c r="U179" s="353"/>
      <c r="V179" s="353"/>
      <c r="W179" s="353"/>
      <c r="X179" s="353"/>
      <c r="Y179" s="353"/>
      <c r="Z179" s="353"/>
      <c r="AA179" s="353"/>
      <c r="AB179" s="353"/>
      <c r="AC179" s="353"/>
      <c r="AD179" s="353"/>
      <c r="AE179" s="353"/>
      <c r="AF179" s="353"/>
    </row>
    <row r="180" spans="1:32" ht="116.25" customHeight="1">
      <c r="A180" s="269" t="s">
        <v>638</v>
      </c>
      <c r="B180" s="20"/>
      <c r="C180" s="21"/>
      <c r="D180" s="22"/>
      <c r="E180" s="23"/>
      <c r="F180" s="21"/>
      <c r="G180" s="24"/>
      <c r="H180" s="21"/>
      <c r="I180" s="21"/>
      <c r="J180" s="337"/>
      <c r="K180" s="36"/>
      <c r="L180" s="366"/>
      <c r="M180" s="373"/>
      <c r="N180" s="366"/>
      <c r="O180" s="366"/>
      <c r="P180" s="35"/>
      <c r="Q180" s="374"/>
      <c r="R180" s="353"/>
      <c r="S180" s="353"/>
      <c r="T180" s="353"/>
      <c r="U180" s="353"/>
      <c r="V180" s="353"/>
      <c r="W180" s="353"/>
      <c r="X180" s="353"/>
      <c r="Y180" s="353"/>
      <c r="Z180" s="353"/>
      <c r="AA180" s="353"/>
      <c r="AB180" s="353"/>
      <c r="AC180" s="353"/>
      <c r="AD180" s="353"/>
      <c r="AE180" s="353"/>
      <c r="AF180" s="353"/>
    </row>
    <row r="181" spans="1:32" ht="116.25" customHeight="1">
      <c r="A181" s="269" t="s">
        <v>638</v>
      </c>
      <c r="B181" s="20"/>
      <c r="C181" s="21"/>
      <c r="D181" s="22"/>
      <c r="E181" s="23"/>
      <c r="F181" s="21"/>
      <c r="G181" s="24"/>
      <c r="H181" s="21"/>
      <c r="I181" s="463"/>
      <c r="J181" s="582"/>
      <c r="K181" s="36"/>
      <c r="L181" s="366"/>
      <c r="M181" s="373"/>
      <c r="N181" s="366"/>
      <c r="O181" s="366"/>
      <c r="P181" s="35"/>
      <c r="Q181" s="374"/>
      <c r="R181" s="353"/>
      <c r="S181" s="353"/>
      <c r="T181" s="353"/>
      <c r="U181" s="353"/>
      <c r="V181" s="353"/>
      <c r="W181" s="353"/>
      <c r="X181" s="353"/>
      <c r="Y181" s="353"/>
      <c r="Z181" s="353"/>
      <c r="AA181" s="353"/>
      <c r="AB181" s="353"/>
      <c r="AC181" s="353"/>
      <c r="AD181" s="353"/>
      <c r="AE181" s="353"/>
      <c r="AF181" s="353"/>
    </row>
    <row r="182" spans="1:32" ht="116.25" customHeight="1">
      <c r="A182" s="269" t="s">
        <v>638</v>
      </c>
      <c r="B182" s="20"/>
      <c r="C182" s="21"/>
      <c r="D182" s="22"/>
      <c r="E182" s="23"/>
      <c r="F182" s="21"/>
      <c r="G182" s="24"/>
      <c r="H182" s="21"/>
      <c r="I182" s="21"/>
      <c r="J182" s="369"/>
      <c r="K182" s="36"/>
      <c r="L182" s="366"/>
      <c r="M182" s="373"/>
      <c r="N182" s="366"/>
      <c r="O182" s="366"/>
      <c r="P182" s="35"/>
      <c r="Q182" s="374"/>
      <c r="R182" s="353"/>
      <c r="S182" s="353"/>
      <c r="T182" s="353"/>
      <c r="U182" s="353"/>
      <c r="V182" s="353"/>
      <c r="W182" s="353"/>
      <c r="X182" s="353"/>
      <c r="Y182" s="353"/>
      <c r="Z182" s="353"/>
      <c r="AA182" s="353"/>
      <c r="AB182" s="353"/>
      <c r="AC182" s="353"/>
      <c r="AD182" s="353"/>
      <c r="AE182" s="353"/>
      <c r="AF182" s="353"/>
    </row>
    <row r="183" spans="1:32" ht="116.25" customHeight="1">
      <c r="A183" s="269" t="s">
        <v>638</v>
      </c>
      <c r="B183" s="20"/>
      <c r="C183" s="21"/>
      <c r="D183" s="22"/>
      <c r="E183" s="23"/>
      <c r="F183" s="21"/>
      <c r="G183" s="24"/>
      <c r="H183" s="21"/>
      <c r="I183" s="21"/>
      <c r="J183" s="337"/>
      <c r="K183" s="36"/>
      <c r="L183" s="366"/>
      <c r="M183" s="373"/>
      <c r="N183" s="366"/>
      <c r="O183" s="366"/>
      <c r="P183" s="23"/>
      <c r="Q183" s="374"/>
      <c r="R183" s="353"/>
      <c r="S183" s="353"/>
      <c r="T183" s="353"/>
      <c r="U183" s="353"/>
      <c r="V183" s="353"/>
      <c r="W183" s="353"/>
      <c r="X183" s="353"/>
      <c r="Y183" s="353"/>
      <c r="Z183" s="353"/>
      <c r="AA183" s="353"/>
      <c r="AB183" s="353"/>
      <c r="AC183" s="353"/>
      <c r="AD183" s="353"/>
      <c r="AE183" s="353"/>
      <c r="AF183" s="353"/>
    </row>
    <row r="184" spans="1:32" ht="116.25" customHeight="1">
      <c r="A184" s="269" t="s">
        <v>638</v>
      </c>
      <c r="B184" s="20"/>
      <c r="C184" s="21"/>
      <c r="D184" s="22"/>
      <c r="E184" s="23"/>
      <c r="F184" s="21"/>
      <c r="G184" s="24"/>
      <c r="H184" s="21"/>
      <c r="I184" s="21"/>
      <c r="J184" s="337"/>
      <c r="K184" s="36"/>
      <c r="L184" s="366"/>
      <c r="M184" s="373"/>
      <c r="N184" s="366"/>
      <c r="O184" s="366"/>
      <c r="P184" s="35"/>
      <c r="Q184" s="374"/>
      <c r="R184" s="353"/>
      <c r="S184" s="353"/>
      <c r="T184" s="353"/>
      <c r="U184" s="353"/>
      <c r="V184" s="353"/>
      <c r="W184" s="353"/>
      <c r="X184" s="353"/>
      <c r="Y184" s="353"/>
      <c r="Z184" s="353"/>
      <c r="AA184" s="353"/>
      <c r="AB184" s="353"/>
      <c r="AC184" s="353"/>
      <c r="AD184" s="353"/>
      <c r="AE184" s="353"/>
      <c r="AF184" s="353"/>
    </row>
    <row r="185" spans="1:32" ht="116.25" customHeight="1">
      <c r="A185" s="269" t="s">
        <v>638</v>
      </c>
      <c r="B185" s="20"/>
      <c r="C185" s="21"/>
      <c r="D185" s="22"/>
      <c r="E185" s="23"/>
      <c r="F185" s="21"/>
      <c r="G185" s="24"/>
      <c r="H185" s="21"/>
      <c r="I185" s="21"/>
      <c r="J185" s="337"/>
      <c r="K185" s="36"/>
      <c r="L185" s="366"/>
      <c r="M185" s="373"/>
      <c r="N185" s="366"/>
      <c r="O185" s="366"/>
      <c r="P185" s="21"/>
      <c r="Q185" s="374"/>
      <c r="R185" s="353"/>
      <c r="S185" s="353"/>
      <c r="T185" s="353"/>
      <c r="U185" s="353"/>
      <c r="V185" s="353"/>
      <c r="W185" s="353"/>
      <c r="X185" s="353"/>
      <c r="Y185" s="353"/>
      <c r="Z185" s="353"/>
      <c r="AA185" s="353"/>
      <c r="AB185" s="353"/>
      <c r="AC185" s="353"/>
      <c r="AD185" s="353"/>
      <c r="AE185" s="353"/>
      <c r="AF185" s="353"/>
    </row>
    <row r="186" spans="1:32" ht="116.25" customHeight="1">
      <c r="A186" s="269" t="s">
        <v>638</v>
      </c>
      <c r="B186" s="20"/>
      <c r="C186" s="21"/>
      <c r="D186" s="463"/>
      <c r="E186" s="143"/>
      <c r="F186" s="463"/>
      <c r="G186" s="603"/>
      <c r="H186" s="463"/>
      <c r="I186" s="463"/>
      <c r="J186" s="582"/>
      <c r="K186" s="604"/>
      <c r="L186" s="470"/>
      <c r="M186" s="605"/>
      <c r="N186" s="470"/>
      <c r="O186" s="470"/>
      <c r="P186" s="606"/>
      <c r="Q186" s="580"/>
      <c r="R186" s="447"/>
      <c r="S186" s="447"/>
      <c r="T186" s="447"/>
      <c r="U186" s="447"/>
      <c r="V186" s="447"/>
      <c r="W186" s="447"/>
      <c r="X186" s="447"/>
      <c r="Y186" s="447"/>
      <c r="Z186" s="447"/>
      <c r="AA186" s="447"/>
      <c r="AB186" s="447"/>
      <c r="AC186" s="447"/>
      <c r="AD186" s="447"/>
      <c r="AE186" s="447"/>
      <c r="AF186" s="447"/>
    </row>
    <row r="187" spans="1:32" ht="116.25" customHeight="1">
      <c r="A187" s="269" t="s">
        <v>638</v>
      </c>
      <c r="B187" s="20"/>
      <c r="C187" s="21"/>
      <c r="D187" s="463"/>
      <c r="E187" s="143"/>
      <c r="F187" s="463"/>
      <c r="G187" s="603"/>
      <c r="H187" s="463"/>
      <c r="I187" s="463"/>
      <c r="J187" s="582"/>
      <c r="K187" s="604"/>
      <c r="L187" s="470"/>
      <c r="M187" s="605"/>
      <c r="N187" s="470"/>
      <c r="O187" s="470"/>
      <c r="P187" s="463"/>
      <c r="Q187" s="580"/>
      <c r="R187" s="447"/>
      <c r="S187" s="447"/>
      <c r="T187" s="447"/>
      <c r="U187" s="447"/>
      <c r="V187" s="447"/>
      <c r="W187" s="447"/>
      <c r="X187" s="447"/>
      <c r="Y187" s="447"/>
      <c r="Z187" s="447"/>
      <c r="AA187" s="447"/>
      <c r="AB187" s="447"/>
      <c r="AC187" s="447"/>
      <c r="AD187" s="447"/>
      <c r="AE187" s="447"/>
      <c r="AF187" s="447"/>
    </row>
    <row r="188" spans="1:32" ht="116.25" customHeight="1">
      <c r="A188" s="274" t="s">
        <v>638</v>
      </c>
      <c r="B188" s="607"/>
      <c r="C188" s="428"/>
      <c r="D188" s="428"/>
      <c r="E188" s="395"/>
      <c r="F188" s="428"/>
      <c r="G188" s="429"/>
      <c r="H188" s="428"/>
      <c r="I188" s="428"/>
      <c r="J188" s="430"/>
      <c r="K188" s="431"/>
      <c r="L188" s="431"/>
      <c r="M188" s="432"/>
      <c r="N188" s="431"/>
      <c r="O188" s="431"/>
      <c r="P188" s="433"/>
      <c r="Q188" s="434"/>
      <c r="R188" s="531"/>
      <c r="S188" s="531"/>
      <c r="T188" s="531"/>
      <c r="U188" s="531"/>
      <c r="V188" s="531"/>
      <c r="W188" s="531"/>
      <c r="X188" s="531"/>
      <c r="Y188" s="531"/>
      <c r="Z188" s="531"/>
      <c r="AA188" s="531"/>
      <c r="AB188" s="531"/>
      <c r="AC188" s="531"/>
      <c r="AD188" s="531"/>
      <c r="AE188" s="531"/>
      <c r="AF188" s="531"/>
    </row>
    <row r="189" spans="1:32" ht="116.25" customHeight="1">
      <c r="A189" s="417" t="s">
        <v>638</v>
      </c>
      <c r="B189" s="608"/>
      <c r="C189" s="418"/>
      <c r="D189" s="585"/>
      <c r="E189" s="395"/>
      <c r="F189" s="418"/>
      <c r="G189" s="584"/>
      <c r="H189" s="418"/>
      <c r="I189" s="418"/>
      <c r="J189" s="586"/>
      <c r="K189" s="588"/>
      <c r="L189" s="588"/>
      <c r="M189" s="589"/>
      <c r="N189" s="588"/>
      <c r="O189" s="588"/>
      <c r="P189" s="585"/>
      <c r="Q189" s="536"/>
      <c r="R189" s="531"/>
      <c r="S189" s="531"/>
      <c r="T189" s="531"/>
      <c r="U189" s="531"/>
      <c r="V189" s="531"/>
      <c r="W189" s="531"/>
      <c r="X189" s="531"/>
      <c r="Y189" s="531"/>
      <c r="Z189" s="531"/>
      <c r="AA189" s="531"/>
      <c r="AB189" s="531"/>
      <c r="AC189" s="531"/>
      <c r="AD189" s="531"/>
      <c r="AE189" s="531"/>
      <c r="AF189" s="531"/>
    </row>
    <row r="190" spans="1:32" ht="116.25" customHeight="1">
      <c r="A190" s="269" t="s">
        <v>638</v>
      </c>
      <c r="B190" s="20"/>
      <c r="C190" s="21"/>
      <c r="D190" s="22"/>
      <c r="E190" s="23"/>
      <c r="F190" s="21"/>
      <c r="G190" s="24"/>
      <c r="H190" s="21"/>
      <c r="I190" s="21"/>
      <c r="J190" s="337"/>
      <c r="K190" s="36"/>
      <c r="L190" s="366"/>
      <c r="M190" s="373"/>
      <c r="N190" s="366"/>
      <c r="O190" s="366"/>
      <c r="P190" s="35"/>
      <c r="Q190" s="374"/>
      <c r="R190" s="353"/>
      <c r="S190" s="353"/>
      <c r="T190" s="353"/>
      <c r="U190" s="353"/>
      <c r="V190" s="353"/>
      <c r="W190" s="353"/>
      <c r="X190" s="353"/>
      <c r="Y190" s="353"/>
      <c r="Z190" s="353"/>
      <c r="AA190" s="353"/>
      <c r="AB190" s="353"/>
      <c r="AC190" s="353"/>
      <c r="AD190" s="353"/>
      <c r="AE190" s="353"/>
      <c r="AF190" s="353"/>
    </row>
    <row r="191" spans="1:32" ht="116.25" customHeight="1">
      <c r="A191" s="269" t="s">
        <v>638</v>
      </c>
      <c r="B191" s="20"/>
      <c r="C191" s="21"/>
      <c r="D191" s="22"/>
      <c r="E191" s="23"/>
      <c r="F191" s="21"/>
      <c r="G191" s="24"/>
      <c r="H191" s="21"/>
      <c r="I191" s="21"/>
      <c r="J191" s="337"/>
      <c r="K191" s="36"/>
      <c r="L191" s="366"/>
      <c r="M191" s="373"/>
      <c r="N191" s="366"/>
      <c r="O191" s="366"/>
      <c r="P191" s="35"/>
      <c r="Q191" s="374"/>
      <c r="R191" s="353"/>
      <c r="S191" s="353"/>
      <c r="T191" s="353"/>
      <c r="U191" s="353"/>
      <c r="V191" s="353"/>
      <c r="W191" s="353"/>
      <c r="X191" s="353"/>
      <c r="Y191" s="353"/>
      <c r="Z191" s="353"/>
      <c r="AA191" s="353"/>
      <c r="AB191" s="353"/>
      <c r="AC191" s="353"/>
      <c r="AD191" s="353"/>
      <c r="AE191" s="353"/>
      <c r="AF191" s="353"/>
    </row>
    <row r="192" spans="1:32" ht="116.25" customHeight="1">
      <c r="A192" s="417" t="s">
        <v>638</v>
      </c>
      <c r="B192" s="20"/>
      <c r="C192" s="21"/>
      <c r="D192" s="235"/>
      <c r="E192" s="23"/>
      <c r="F192" s="235"/>
      <c r="G192" s="243"/>
      <c r="H192" s="235"/>
      <c r="I192" s="235"/>
      <c r="J192" s="582"/>
      <c r="K192" s="602"/>
      <c r="L192" s="534"/>
      <c r="M192" s="609"/>
      <c r="N192" s="534"/>
      <c r="O192" s="534"/>
      <c r="P192" s="235"/>
      <c r="Q192" s="544"/>
      <c r="R192" s="447"/>
      <c r="S192" s="447"/>
      <c r="T192" s="447"/>
      <c r="U192" s="447"/>
      <c r="V192" s="447"/>
      <c r="W192" s="447"/>
      <c r="X192" s="447"/>
      <c r="Y192" s="447"/>
      <c r="Z192" s="447"/>
      <c r="AA192" s="447"/>
      <c r="AB192" s="447"/>
      <c r="AC192" s="447"/>
      <c r="AD192" s="447"/>
      <c r="AE192" s="447"/>
      <c r="AF192" s="447"/>
    </row>
    <row r="193" spans="1:32" ht="116.25" customHeight="1">
      <c r="A193" s="269" t="s">
        <v>638</v>
      </c>
      <c r="B193" s="20"/>
      <c r="C193" s="21"/>
      <c r="D193" s="22"/>
      <c r="E193" s="23"/>
      <c r="F193" s="21"/>
      <c r="G193" s="24"/>
      <c r="H193" s="21"/>
      <c r="I193" s="21"/>
      <c r="J193" s="337"/>
      <c r="K193" s="36"/>
      <c r="L193" s="366"/>
      <c r="M193" s="373"/>
      <c r="N193" s="366"/>
      <c r="O193" s="366"/>
      <c r="P193" s="35"/>
      <c r="Q193" s="374"/>
      <c r="R193" s="353"/>
      <c r="S193" s="353"/>
      <c r="T193" s="353"/>
      <c r="U193" s="353"/>
      <c r="V193" s="353"/>
      <c r="W193" s="353"/>
      <c r="X193" s="353"/>
      <c r="Y193" s="353"/>
      <c r="Z193" s="353"/>
      <c r="AA193" s="353"/>
      <c r="AB193" s="353"/>
      <c r="AC193" s="353"/>
      <c r="AD193" s="353"/>
      <c r="AE193" s="353"/>
      <c r="AF193" s="353"/>
    </row>
    <row r="194" spans="1:32" ht="116.25" customHeight="1">
      <c r="A194" s="417" t="s">
        <v>638</v>
      </c>
      <c r="B194" s="20"/>
      <c r="C194" s="242"/>
      <c r="D194" s="601"/>
      <c r="E194" s="23"/>
      <c r="F194" s="242"/>
      <c r="G194" s="532"/>
      <c r="H194" s="235"/>
      <c r="I194" s="242"/>
      <c r="J194" s="582"/>
      <c r="K194" s="602"/>
      <c r="L194" s="534"/>
      <c r="M194" s="535"/>
      <c r="N194" s="534"/>
      <c r="O194" s="534"/>
      <c r="P194" s="235"/>
      <c r="Q194" s="536"/>
      <c r="R194" s="531"/>
      <c r="S194" s="531"/>
      <c r="T194" s="531"/>
      <c r="U194" s="531"/>
      <c r="V194" s="531"/>
      <c r="W194" s="531"/>
      <c r="X194" s="531"/>
      <c r="Y194" s="531"/>
      <c r="Z194" s="531"/>
      <c r="AA194" s="531"/>
      <c r="AB194" s="531"/>
      <c r="AC194" s="531"/>
      <c r="AD194" s="531"/>
      <c r="AE194" s="531"/>
      <c r="AF194" s="531"/>
    </row>
    <row r="195" spans="1:32" ht="116.25" customHeight="1">
      <c r="A195" s="269" t="s">
        <v>638</v>
      </c>
      <c r="B195" s="20"/>
      <c r="C195" s="21"/>
      <c r="D195" s="128"/>
      <c r="E195" s="23"/>
      <c r="F195" s="21"/>
      <c r="G195" s="24"/>
      <c r="H195" s="21"/>
      <c r="I195" s="21"/>
      <c r="J195" s="337"/>
      <c r="K195" s="36"/>
      <c r="L195" s="366"/>
      <c r="M195" s="373"/>
      <c r="N195" s="366"/>
      <c r="O195" s="366"/>
      <c r="P195" s="35"/>
      <c r="Q195" s="374"/>
      <c r="R195" s="353"/>
      <c r="S195" s="353"/>
      <c r="T195" s="353"/>
      <c r="U195" s="353"/>
      <c r="V195" s="353"/>
      <c r="W195" s="353"/>
      <c r="X195" s="353"/>
      <c r="Y195" s="353"/>
      <c r="Z195" s="353"/>
      <c r="AA195" s="353"/>
      <c r="AB195" s="353"/>
      <c r="AC195" s="353"/>
      <c r="AD195" s="353"/>
      <c r="AE195" s="353"/>
      <c r="AF195" s="353"/>
    </row>
    <row r="196" spans="1:32" ht="116.25" customHeight="1">
      <c r="A196" s="269" t="s">
        <v>638</v>
      </c>
      <c r="B196" s="20"/>
      <c r="C196" s="21"/>
      <c r="D196" s="22"/>
      <c r="E196" s="23"/>
      <c r="F196" s="21"/>
      <c r="G196" s="24"/>
      <c r="H196" s="21"/>
      <c r="I196" s="21"/>
      <c r="J196" s="337"/>
      <c r="K196" s="36"/>
      <c r="L196" s="366"/>
      <c r="M196" s="373"/>
      <c r="N196" s="366"/>
      <c r="O196" s="366"/>
      <c r="P196" s="21"/>
      <c r="Q196" s="374"/>
      <c r="R196" s="353"/>
      <c r="S196" s="353"/>
      <c r="T196" s="353"/>
      <c r="U196" s="353"/>
      <c r="V196" s="353"/>
      <c r="W196" s="353"/>
      <c r="X196" s="353"/>
      <c r="Y196" s="353"/>
      <c r="Z196" s="353"/>
      <c r="AA196" s="353"/>
      <c r="AB196" s="353"/>
      <c r="AC196" s="353"/>
      <c r="AD196" s="353"/>
      <c r="AE196" s="353"/>
      <c r="AF196" s="353"/>
    </row>
    <row r="197" spans="1:32" ht="116.25" customHeight="1">
      <c r="A197" s="269" t="s">
        <v>638</v>
      </c>
      <c r="B197" s="20"/>
      <c r="C197" s="21"/>
      <c r="D197" s="22"/>
      <c r="E197" s="23"/>
      <c r="F197" s="21"/>
      <c r="G197" s="24"/>
      <c r="H197" s="21"/>
      <c r="I197" s="21"/>
      <c r="J197" s="337"/>
      <c r="K197" s="36"/>
      <c r="L197" s="366"/>
      <c r="M197" s="373"/>
      <c r="N197" s="366"/>
      <c r="O197" s="366"/>
      <c r="P197" s="21"/>
      <c r="Q197" s="374"/>
      <c r="R197" s="353"/>
      <c r="S197" s="353"/>
      <c r="T197" s="353"/>
      <c r="U197" s="353"/>
      <c r="V197" s="353"/>
      <c r="W197" s="353"/>
      <c r="X197" s="353"/>
      <c r="Y197" s="353"/>
      <c r="Z197" s="353"/>
      <c r="AA197" s="353"/>
      <c r="AB197" s="353"/>
      <c r="AC197" s="353"/>
      <c r="AD197" s="353"/>
      <c r="AE197" s="353"/>
      <c r="AF197" s="353"/>
    </row>
    <row r="198" spans="1:32" ht="116.25" customHeight="1">
      <c r="A198" s="269" t="s">
        <v>638</v>
      </c>
      <c r="B198" s="393"/>
      <c r="C198" s="394"/>
      <c r="D198" s="509"/>
      <c r="E198" s="395"/>
      <c r="F198" s="394"/>
      <c r="G198" s="396"/>
      <c r="H198" s="394"/>
      <c r="I198" s="394"/>
      <c r="J198" s="427"/>
      <c r="K198" s="397"/>
      <c r="L198" s="398"/>
      <c r="M198" s="399"/>
      <c r="N198" s="398"/>
      <c r="O198" s="398"/>
      <c r="P198" s="394"/>
      <c r="Q198" s="374"/>
      <c r="R198" s="353"/>
      <c r="S198" s="353"/>
      <c r="T198" s="353"/>
      <c r="U198" s="353"/>
      <c r="V198" s="353"/>
      <c r="W198" s="353"/>
      <c r="X198" s="353"/>
      <c r="Y198" s="353"/>
      <c r="Z198" s="353"/>
      <c r="AA198" s="353"/>
      <c r="AB198" s="353"/>
      <c r="AC198" s="353"/>
      <c r="AD198" s="353"/>
      <c r="AE198" s="353"/>
      <c r="AF198" s="353"/>
    </row>
    <row r="199" spans="1:32" ht="116.25" customHeight="1">
      <c r="A199" s="269" t="s">
        <v>638</v>
      </c>
      <c r="B199" s="20"/>
      <c r="C199" s="21"/>
      <c r="D199" s="22"/>
      <c r="E199" s="23"/>
      <c r="F199" s="21"/>
      <c r="G199" s="24"/>
      <c r="H199" s="21"/>
      <c r="I199" s="21"/>
      <c r="J199" s="337"/>
      <c r="K199" s="36"/>
      <c r="L199" s="366"/>
      <c r="M199" s="373"/>
      <c r="N199" s="366"/>
      <c r="O199" s="366"/>
      <c r="P199" s="21"/>
      <c r="Q199" s="374"/>
      <c r="R199" s="353"/>
      <c r="S199" s="353"/>
      <c r="T199" s="353"/>
      <c r="U199" s="353"/>
      <c r="V199" s="353"/>
      <c r="W199" s="353"/>
      <c r="X199" s="353"/>
      <c r="Y199" s="353"/>
      <c r="Z199" s="353"/>
      <c r="AA199" s="353"/>
      <c r="AB199" s="353"/>
      <c r="AC199" s="353"/>
      <c r="AD199" s="353"/>
      <c r="AE199" s="353"/>
      <c r="AF199" s="353"/>
    </row>
    <row r="200" spans="1:32" ht="116.25" customHeight="1">
      <c r="A200" s="269" t="s">
        <v>638</v>
      </c>
      <c r="B200" s="20"/>
      <c r="C200" s="21"/>
      <c r="D200" s="22"/>
      <c r="E200" s="23"/>
      <c r="F200" s="21"/>
      <c r="G200" s="24"/>
      <c r="H200" s="21"/>
      <c r="I200" s="21"/>
      <c r="J200" s="337"/>
      <c r="K200" s="36"/>
      <c r="L200" s="366"/>
      <c r="M200" s="373"/>
      <c r="N200" s="366"/>
      <c r="O200" s="366"/>
      <c r="P200" s="35"/>
      <c r="Q200" s="374"/>
      <c r="R200" s="353"/>
      <c r="S200" s="353"/>
      <c r="T200" s="353"/>
      <c r="U200" s="353"/>
      <c r="V200" s="353"/>
      <c r="W200" s="353"/>
      <c r="X200" s="353"/>
      <c r="Y200" s="353"/>
      <c r="Z200" s="353"/>
      <c r="AA200" s="353"/>
      <c r="AB200" s="353"/>
      <c r="AC200" s="353"/>
      <c r="AD200" s="353"/>
      <c r="AE200" s="353"/>
      <c r="AF200" s="353"/>
    </row>
    <row r="201" spans="1:32" ht="116.25" customHeight="1">
      <c r="A201" s="269" t="s">
        <v>638</v>
      </c>
      <c r="B201" s="20"/>
      <c r="C201" s="21"/>
      <c r="D201" s="22"/>
      <c r="E201" s="23"/>
      <c r="F201" s="21"/>
      <c r="G201" s="24"/>
      <c r="H201" s="21"/>
      <c r="I201" s="21"/>
      <c r="J201" s="350"/>
      <c r="K201" s="610"/>
      <c r="L201" s="366"/>
      <c r="M201" s="373"/>
      <c r="N201" s="366"/>
      <c r="O201" s="366"/>
      <c r="P201" s="21"/>
      <c r="Q201" s="374"/>
      <c r="R201" s="353"/>
      <c r="S201" s="353"/>
      <c r="T201" s="353"/>
      <c r="U201" s="353"/>
      <c r="V201" s="353"/>
      <c r="W201" s="353"/>
      <c r="X201" s="353"/>
      <c r="Y201" s="353"/>
      <c r="Z201" s="353"/>
      <c r="AA201" s="353"/>
      <c r="AB201" s="353"/>
      <c r="AC201" s="353"/>
      <c r="AD201" s="353"/>
      <c r="AE201" s="353"/>
      <c r="AF201" s="353"/>
    </row>
    <row r="202" spans="1:32" ht="116.25" customHeight="1">
      <c r="A202" s="269" t="s">
        <v>638</v>
      </c>
      <c r="B202" s="20"/>
      <c r="C202" s="21"/>
      <c r="D202" s="22"/>
      <c r="E202" s="23"/>
      <c r="F202" s="21"/>
      <c r="G202" s="24"/>
      <c r="H202" s="21"/>
      <c r="I202" s="21"/>
      <c r="J202" s="337"/>
      <c r="K202" s="36"/>
      <c r="L202" s="366"/>
      <c r="M202" s="373"/>
      <c r="N202" s="366"/>
      <c r="O202" s="366"/>
      <c r="P202" s="21"/>
      <c r="Q202" s="374"/>
      <c r="R202" s="353"/>
      <c r="S202" s="353"/>
      <c r="T202" s="353"/>
      <c r="U202" s="353"/>
      <c r="V202" s="353"/>
      <c r="W202" s="353"/>
      <c r="X202" s="353"/>
      <c r="Y202" s="353"/>
      <c r="Z202" s="353"/>
      <c r="AA202" s="353"/>
      <c r="AB202" s="353"/>
      <c r="AC202" s="353"/>
      <c r="AD202" s="353"/>
      <c r="AE202" s="353"/>
      <c r="AF202" s="353"/>
    </row>
    <row r="203" spans="1:32" ht="116.25" customHeight="1">
      <c r="A203" s="269" t="s">
        <v>638</v>
      </c>
      <c r="B203" s="20"/>
      <c r="C203" s="21"/>
      <c r="D203" s="22"/>
      <c r="E203" s="23"/>
      <c r="F203" s="21"/>
      <c r="G203" s="24"/>
      <c r="H203" s="21"/>
      <c r="I203" s="21"/>
      <c r="J203" s="337"/>
      <c r="K203" s="36"/>
      <c r="L203" s="366"/>
      <c r="M203" s="373"/>
      <c r="N203" s="366"/>
      <c r="O203" s="366"/>
      <c r="P203" s="21"/>
      <c r="Q203" s="374"/>
      <c r="R203" s="353"/>
      <c r="S203" s="353"/>
      <c r="T203" s="353"/>
      <c r="U203" s="353"/>
      <c r="V203" s="353"/>
      <c r="W203" s="353"/>
      <c r="X203" s="353"/>
      <c r="Y203" s="353"/>
      <c r="Z203" s="353"/>
      <c r="AA203" s="353"/>
      <c r="AB203" s="353"/>
      <c r="AC203" s="353"/>
      <c r="AD203" s="353"/>
      <c r="AE203" s="353"/>
      <c r="AF203" s="353"/>
    </row>
    <row r="204" spans="1:32" ht="116.25" customHeight="1">
      <c r="A204" s="269" t="s">
        <v>638</v>
      </c>
      <c r="B204" s="20"/>
      <c r="C204" s="21"/>
      <c r="D204" s="22"/>
      <c r="E204" s="23"/>
      <c r="F204" s="21"/>
      <c r="G204" s="24"/>
      <c r="H204" s="21"/>
      <c r="I204" s="21"/>
      <c r="J204" s="337"/>
      <c r="K204" s="36"/>
      <c r="L204" s="366"/>
      <c r="M204" s="373"/>
      <c r="N204" s="366"/>
      <c r="O204" s="366"/>
      <c r="P204" s="21"/>
      <c r="Q204" s="374"/>
      <c r="R204" s="353"/>
      <c r="S204" s="353"/>
      <c r="T204" s="353"/>
      <c r="U204" s="353"/>
      <c r="V204" s="353"/>
      <c r="W204" s="353"/>
      <c r="X204" s="353"/>
      <c r="Y204" s="353"/>
      <c r="Z204" s="353"/>
      <c r="AA204" s="353"/>
      <c r="AB204" s="353"/>
      <c r="AC204" s="353"/>
      <c r="AD204" s="353"/>
      <c r="AE204" s="353"/>
      <c r="AF204" s="353"/>
    </row>
    <row r="205" spans="1:32" ht="116.25" customHeight="1">
      <c r="A205" s="269" t="s">
        <v>638</v>
      </c>
      <c r="B205" s="20"/>
      <c r="C205" s="21"/>
      <c r="D205" s="22"/>
      <c r="E205" s="23"/>
      <c r="F205" s="21"/>
      <c r="G205" s="24"/>
      <c r="H205" s="21"/>
      <c r="I205" s="21"/>
      <c r="J205" s="337"/>
      <c r="K205" s="36"/>
      <c r="L205" s="366"/>
      <c r="M205" s="373"/>
      <c r="N205" s="366"/>
      <c r="O205" s="366"/>
      <c r="P205" s="23"/>
      <c r="Q205" s="374"/>
      <c r="R205" s="353"/>
      <c r="S205" s="353"/>
      <c r="T205" s="353"/>
      <c r="U205" s="353"/>
      <c r="V205" s="353"/>
      <c r="W205" s="353"/>
      <c r="X205" s="353"/>
      <c r="Y205" s="353"/>
      <c r="Z205" s="353"/>
      <c r="AA205" s="353"/>
      <c r="AB205" s="353"/>
      <c r="AC205" s="353"/>
      <c r="AD205" s="353"/>
      <c r="AE205" s="353"/>
      <c r="AF205" s="353"/>
    </row>
    <row r="206" spans="1:32" ht="116.25" customHeight="1">
      <c r="A206" s="269" t="s">
        <v>638</v>
      </c>
      <c r="B206" s="20"/>
      <c r="C206" s="21"/>
      <c r="D206" s="128"/>
      <c r="E206" s="23"/>
      <c r="F206" s="21"/>
      <c r="G206" s="24"/>
      <c r="H206" s="21"/>
      <c r="I206" s="21"/>
      <c r="J206" s="337"/>
      <c r="K206" s="36"/>
      <c r="L206" s="366"/>
      <c r="M206" s="373"/>
      <c r="N206" s="366"/>
      <c r="O206" s="366"/>
      <c r="P206" s="23"/>
      <c r="Q206" s="374"/>
      <c r="R206" s="353"/>
      <c r="S206" s="353"/>
      <c r="T206" s="353"/>
      <c r="U206" s="353"/>
      <c r="V206" s="353"/>
      <c r="W206" s="353"/>
      <c r="X206" s="353"/>
      <c r="Y206" s="353"/>
      <c r="Z206" s="353"/>
      <c r="AA206" s="353"/>
      <c r="AB206" s="353"/>
      <c r="AC206" s="353"/>
      <c r="AD206" s="353"/>
      <c r="AE206" s="353"/>
      <c r="AF206" s="353"/>
    </row>
    <row r="207" spans="1:32" ht="116.25" customHeight="1">
      <c r="A207" s="269" t="s">
        <v>638</v>
      </c>
      <c r="B207" s="20"/>
      <c r="C207" s="21"/>
      <c r="D207" s="128"/>
      <c r="E207" s="23"/>
      <c r="F207" s="21"/>
      <c r="G207" s="24"/>
      <c r="H207" s="21"/>
      <c r="I207" s="21"/>
      <c r="J207" s="337"/>
      <c r="K207" s="36"/>
      <c r="L207" s="366"/>
      <c r="M207" s="373"/>
      <c r="N207" s="366"/>
      <c r="O207" s="366"/>
      <c r="P207" s="21"/>
      <c r="Q207" s="374"/>
      <c r="R207" s="353"/>
      <c r="S207" s="353"/>
      <c r="T207" s="353"/>
      <c r="U207" s="353"/>
      <c r="V207" s="353"/>
      <c r="W207" s="353"/>
      <c r="X207" s="353"/>
      <c r="Y207" s="353"/>
      <c r="Z207" s="353"/>
      <c r="AA207" s="353"/>
      <c r="AB207" s="353"/>
      <c r="AC207" s="353"/>
      <c r="AD207" s="353"/>
      <c r="AE207" s="353"/>
      <c r="AF207" s="353"/>
    </row>
    <row r="208" spans="1:32" ht="116.25" customHeight="1">
      <c r="A208" s="269" t="s">
        <v>638</v>
      </c>
      <c r="B208" s="20"/>
      <c r="C208" s="21"/>
      <c r="D208" s="128"/>
      <c r="E208" s="23"/>
      <c r="F208" s="21"/>
      <c r="G208" s="24"/>
      <c r="H208" s="21"/>
      <c r="I208" s="21"/>
      <c r="J208" s="337"/>
      <c r="K208" s="36"/>
      <c r="L208" s="366"/>
      <c r="M208" s="373"/>
      <c r="N208" s="366"/>
      <c r="O208" s="366"/>
      <c r="P208" s="23"/>
      <c r="Q208" s="374"/>
      <c r="R208" s="353"/>
      <c r="S208" s="353"/>
      <c r="T208" s="353"/>
      <c r="U208" s="353"/>
      <c r="V208" s="353"/>
      <c r="W208" s="353"/>
      <c r="X208" s="353"/>
      <c r="Y208" s="353"/>
      <c r="Z208" s="353"/>
      <c r="AA208" s="353"/>
      <c r="AB208" s="353"/>
      <c r="AC208" s="353"/>
      <c r="AD208" s="353"/>
      <c r="AE208" s="353"/>
      <c r="AF208" s="353"/>
    </row>
    <row r="209" spans="1:32" ht="116.25" customHeight="1">
      <c r="A209" s="269" t="s">
        <v>638</v>
      </c>
      <c r="B209" s="20"/>
      <c r="C209" s="21"/>
      <c r="D209" s="22"/>
      <c r="E209" s="23"/>
      <c r="F209" s="21"/>
      <c r="G209" s="24"/>
      <c r="H209" s="21"/>
      <c r="I209" s="21"/>
      <c r="J209" s="369"/>
      <c r="K209" s="36"/>
      <c r="L209" s="366"/>
      <c r="M209" s="373"/>
      <c r="N209" s="366"/>
      <c r="O209" s="366"/>
      <c r="P209" s="35"/>
      <c r="Q209" s="374"/>
      <c r="R209" s="353"/>
      <c r="S209" s="353"/>
      <c r="T209" s="353"/>
      <c r="U209" s="353"/>
      <c r="V209" s="353"/>
      <c r="W209" s="353"/>
      <c r="X209" s="353"/>
      <c r="Y209" s="353"/>
      <c r="Z209" s="353"/>
      <c r="AA209" s="353"/>
      <c r="AB209" s="353"/>
      <c r="AC209" s="353"/>
      <c r="AD209" s="353"/>
      <c r="AE209" s="353"/>
      <c r="AF209" s="353"/>
    </row>
    <row r="210" spans="1:32" ht="116.25" customHeight="1">
      <c r="A210" s="269" t="s">
        <v>638</v>
      </c>
      <c r="B210" s="20"/>
      <c r="C210" s="21"/>
      <c r="D210" s="22"/>
      <c r="E210" s="23"/>
      <c r="F210" s="21"/>
      <c r="G210" s="24"/>
      <c r="H210" s="21"/>
      <c r="I210" s="21"/>
      <c r="J210" s="337"/>
      <c r="K210" s="36"/>
      <c r="L210" s="366"/>
      <c r="M210" s="373"/>
      <c r="N210" s="366"/>
      <c r="O210" s="366"/>
      <c r="P210" s="21"/>
      <c r="Q210" s="374"/>
      <c r="R210" s="353"/>
      <c r="S210" s="353"/>
      <c r="T210" s="353"/>
      <c r="U210" s="353"/>
      <c r="V210" s="353"/>
      <c r="W210" s="353"/>
      <c r="X210" s="353"/>
      <c r="Y210" s="353"/>
      <c r="Z210" s="353"/>
      <c r="AA210" s="353"/>
      <c r="AB210" s="353"/>
      <c r="AC210" s="353"/>
      <c r="AD210" s="353"/>
      <c r="AE210" s="353"/>
      <c r="AF210" s="353"/>
    </row>
    <row r="211" spans="1:32" ht="116.25" customHeight="1">
      <c r="A211" s="269" t="s">
        <v>638</v>
      </c>
      <c r="B211" s="20"/>
      <c r="C211" s="21"/>
      <c r="D211" s="22"/>
      <c r="E211" s="23"/>
      <c r="F211" s="21"/>
      <c r="G211" s="24"/>
      <c r="H211" s="21"/>
      <c r="I211" s="21"/>
      <c r="J211" s="337"/>
      <c r="K211" s="36"/>
      <c r="L211" s="366"/>
      <c r="M211" s="373"/>
      <c r="N211" s="366"/>
      <c r="O211" s="366"/>
      <c r="P211" s="35"/>
      <c r="Q211" s="374"/>
      <c r="R211" s="353"/>
      <c r="S211" s="353"/>
      <c r="T211" s="353"/>
      <c r="U211" s="353"/>
      <c r="V211" s="353"/>
      <c r="W211" s="353"/>
      <c r="X211" s="353"/>
      <c r="Y211" s="353"/>
      <c r="Z211" s="353"/>
      <c r="AA211" s="353"/>
      <c r="AB211" s="353"/>
      <c r="AC211" s="353"/>
      <c r="AD211" s="353"/>
      <c r="AE211" s="353"/>
      <c r="AF211" s="353"/>
    </row>
    <row r="212" spans="1:32" ht="116.25" customHeight="1">
      <c r="A212" s="269" t="s">
        <v>638</v>
      </c>
      <c r="B212" s="393"/>
      <c r="C212" s="394"/>
      <c r="D212" s="509"/>
      <c r="E212" s="395"/>
      <c r="F212" s="394"/>
      <c r="G212" s="611"/>
      <c r="H212" s="394"/>
      <c r="I212" s="395"/>
      <c r="J212" s="395"/>
      <c r="K212" s="398"/>
      <c r="L212" s="398"/>
      <c r="M212" s="612"/>
      <c r="N212" s="398"/>
      <c r="O212" s="398"/>
      <c r="P212" s="395"/>
      <c r="Q212" s="374"/>
      <c r="R212" s="353"/>
      <c r="S212" s="353"/>
      <c r="T212" s="353"/>
      <c r="U212" s="353"/>
      <c r="V212" s="353"/>
      <c r="W212" s="353"/>
      <c r="X212" s="353"/>
      <c r="Y212" s="353"/>
      <c r="Z212" s="353"/>
      <c r="AA212" s="353"/>
      <c r="AB212" s="353"/>
      <c r="AC212" s="353"/>
      <c r="AD212" s="353"/>
      <c r="AE212" s="353"/>
      <c r="AF212" s="353"/>
    </row>
    <row r="213" spans="1:32" ht="116.25" customHeight="1">
      <c r="A213" s="269" t="s">
        <v>638</v>
      </c>
      <c r="B213" s="393"/>
      <c r="C213" s="394"/>
      <c r="D213" s="509"/>
      <c r="E213" s="395"/>
      <c r="F213" s="394"/>
      <c r="G213" s="396"/>
      <c r="H213" s="394"/>
      <c r="I213" s="394"/>
      <c r="J213" s="427"/>
      <c r="K213" s="398"/>
      <c r="L213" s="398"/>
      <c r="M213" s="399"/>
      <c r="N213" s="398"/>
      <c r="O213" s="398"/>
      <c r="P213" s="394"/>
      <c r="Q213" s="374"/>
      <c r="R213" s="353"/>
      <c r="S213" s="353"/>
      <c r="T213" s="353"/>
      <c r="U213" s="353"/>
      <c r="V213" s="353"/>
      <c r="W213" s="353"/>
      <c r="X213" s="353"/>
      <c r="Y213" s="353"/>
      <c r="Z213" s="353"/>
      <c r="AA213" s="353"/>
      <c r="AB213" s="353"/>
      <c r="AC213" s="353"/>
      <c r="AD213" s="353"/>
      <c r="AE213" s="353"/>
      <c r="AF213" s="353"/>
    </row>
    <row r="214" spans="1:32" ht="116.25" customHeight="1">
      <c r="A214" s="269" t="s">
        <v>638</v>
      </c>
      <c r="B214" s="393"/>
      <c r="C214" s="394"/>
      <c r="D214" s="509"/>
      <c r="E214" s="395"/>
      <c r="F214" s="394"/>
      <c r="G214" s="396"/>
      <c r="H214" s="394"/>
      <c r="I214" s="394"/>
      <c r="J214" s="427"/>
      <c r="K214" s="398"/>
      <c r="L214" s="398"/>
      <c r="M214" s="399"/>
      <c r="N214" s="398"/>
      <c r="O214" s="398"/>
      <c r="P214" s="394"/>
      <c r="Q214" s="374"/>
      <c r="R214" s="353"/>
      <c r="S214" s="353"/>
      <c r="T214" s="353"/>
      <c r="U214" s="353"/>
      <c r="V214" s="353"/>
      <c r="W214" s="353"/>
      <c r="X214" s="353"/>
      <c r="Y214" s="353"/>
      <c r="Z214" s="353"/>
      <c r="AA214" s="353"/>
      <c r="AB214" s="353"/>
      <c r="AC214" s="353"/>
      <c r="AD214" s="353"/>
      <c r="AE214" s="353"/>
      <c r="AF214" s="353"/>
    </row>
    <row r="215" spans="1:32" ht="116.25" customHeight="1">
      <c r="A215" s="247" t="s">
        <v>756</v>
      </c>
      <c r="B215" s="20"/>
      <c r="C215" s="21"/>
      <c r="D215" s="22"/>
      <c r="E215" s="23"/>
      <c r="F215" s="21"/>
      <c r="G215" s="24"/>
      <c r="H215" s="21"/>
      <c r="I215" s="21"/>
      <c r="J215" s="369"/>
      <c r="K215" s="36"/>
      <c r="L215" s="366"/>
      <c r="M215" s="373"/>
      <c r="N215" s="366"/>
      <c r="O215" s="366"/>
      <c r="P215" s="35"/>
      <c r="Q215" s="374"/>
      <c r="R215" s="353"/>
      <c r="S215" s="353"/>
      <c r="T215" s="353"/>
      <c r="U215" s="353"/>
      <c r="V215" s="353"/>
      <c r="W215" s="353"/>
      <c r="X215" s="353"/>
      <c r="Y215" s="353"/>
      <c r="Z215" s="353"/>
      <c r="AA215" s="353"/>
      <c r="AB215" s="353"/>
      <c r="AC215" s="353"/>
      <c r="AD215" s="353"/>
      <c r="AE215" s="353"/>
      <c r="AF215" s="353"/>
    </row>
    <row r="216" spans="1:32" ht="116.25" customHeight="1">
      <c r="A216" s="247" t="s">
        <v>756</v>
      </c>
      <c r="B216" s="20"/>
      <c r="C216" s="21"/>
      <c r="D216" s="22"/>
      <c r="E216" s="23"/>
      <c r="F216" s="21"/>
      <c r="G216" s="24"/>
      <c r="H216" s="21"/>
      <c r="I216" s="21"/>
      <c r="J216" s="337"/>
      <c r="K216" s="36"/>
      <c r="L216" s="366"/>
      <c r="M216" s="373"/>
      <c r="N216" s="366"/>
      <c r="O216" s="366"/>
      <c r="P216" s="23"/>
      <c r="Q216" s="374"/>
      <c r="R216" s="353"/>
      <c r="S216" s="353"/>
      <c r="T216" s="353"/>
      <c r="U216" s="353"/>
      <c r="V216" s="353"/>
      <c r="W216" s="353"/>
      <c r="X216" s="353"/>
      <c r="Y216" s="353"/>
      <c r="Z216" s="353"/>
      <c r="AA216" s="353"/>
      <c r="AB216" s="353"/>
      <c r="AC216" s="353"/>
      <c r="AD216" s="353"/>
      <c r="AE216" s="353"/>
      <c r="AF216" s="353"/>
    </row>
    <row r="217" spans="1:32" ht="116.25" customHeight="1">
      <c r="A217" s="247" t="s">
        <v>756</v>
      </c>
      <c r="B217" s="20"/>
      <c r="C217" s="21"/>
      <c r="D217" s="22"/>
      <c r="E217" s="23"/>
      <c r="F217" s="21"/>
      <c r="G217" s="24"/>
      <c r="H217" s="21"/>
      <c r="I217" s="21"/>
      <c r="J217" s="369"/>
      <c r="K217" s="36"/>
      <c r="L217" s="366"/>
      <c r="M217" s="373"/>
      <c r="N217" s="366"/>
      <c r="O217" s="366"/>
      <c r="P217" s="35"/>
      <c r="Q217" s="374"/>
      <c r="R217" s="353"/>
      <c r="S217" s="353"/>
      <c r="T217" s="353"/>
      <c r="U217" s="353"/>
      <c r="V217" s="353"/>
      <c r="W217" s="353"/>
      <c r="X217" s="353"/>
      <c r="Y217" s="353"/>
      <c r="Z217" s="353"/>
      <c r="AA217" s="353"/>
      <c r="AB217" s="353"/>
      <c r="AC217" s="353"/>
      <c r="AD217" s="353"/>
      <c r="AE217" s="353"/>
      <c r="AF217" s="353"/>
    </row>
    <row r="218" spans="1:32" ht="116.25" customHeight="1">
      <c r="A218" s="247" t="s">
        <v>756</v>
      </c>
      <c r="B218" s="20"/>
      <c r="C218" s="21"/>
      <c r="D218" s="22"/>
      <c r="E218" s="23"/>
      <c r="F218" s="21"/>
      <c r="G218" s="24"/>
      <c r="H218" s="21"/>
      <c r="I218" s="21"/>
      <c r="J218" s="369"/>
      <c r="K218" s="36"/>
      <c r="L218" s="366"/>
      <c r="M218" s="373"/>
      <c r="N218" s="366"/>
      <c r="O218" s="366"/>
      <c r="P218" s="35"/>
      <c r="Q218" s="374"/>
      <c r="R218" s="353"/>
      <c r="S218" s="353"/>
      <c r="T218" s="353"/>
      <c r="U218" s="353"/>
      <c r="V218" s="353"/>
      <c r="W218" s="353"/>
      <c r="X218" s="353"/>
      <c r="Y218" s="353"/>
      <c r="Z218" s="353"/>
      <c r="AA218" s="353"/>
      <c r="AB218" s="353"/>
      <c r="AC218" s="353"/>
      <c r="AD218" s="353"/>
      <c r="AE218" s="353"/>
      <c r="AF218" s="353"/>
    </row>
    <row r="219" spans="1:32" ht="116.25" customHeight="1">
      <c r="A219" s="247" t="s">
        <v>756</v>
      </c>
      <c r="B219" s="20"/>
      <c r="C219" s="21"/>
      <c r="D219" s="22"/>
      <c r="E219" s="23"/>
      <c r="F219" s="21"/>
      <c r="G219" s="24"/>
      <c r="H219" s="21"/>
      <c r="I219" s="21"/>
      <c r="J219" s="369"/>
      <c r="K219" s="36"/>
      <c r="L219" s="366"/>
      <c r="M219" s="373"/>
      <c r="N219" s="366"/>
      <c r="O219" s="366"/>
      <c r="P219" s="21"/>
      <c r="Q219" s="374"/>
      <c r="R219" s="353"/>
      <c r="S219" s="353"/>
      <c r="T219" s="353"/>
      <c r="U219" s="353"/>
      <c r="V219" s="353"/>
      <c r="W219" s="353"/>
      <c r="X219" s="353"/>
      <c r="Y219" s="353"/>
      <c r="Z219" s="353"/>
      <c r="AA219" s="353"/>
      <c r="AB219" s="353"/>
      <c r="AC219" s="353"/>
      <c r="AD219" s="353"/>
      <c r="AE219" s="353"/>
      <c r="AF219" s="353"/>
    </row>
    <row r="220" spans="1:32" ht="116.25" customHeight="1">
      <c r="A220" s="247" t="s">
        <v>756</v>
      </c>
      <c r="B220" s="20"/>
      <c r="C220" s="21"/>
      <c r="D220" s="22"/>
      <c r="E220" s="23"/>
      <c r="F220" s="21"/>
      <c r="G220" s="24"/>
      <c r="H220" s="21"/>
      <c r="I220" s="21"/>
      <c r="J220" s="369"/>
      <c r="K220" s="36"/>
      <c r="L220" s="366"/>
      <c r="M220" s="373"/>
      <c r="N220" s="366"/>
      <c r="O220" s="366"/>
      <c r="P220" s="35"/>
      <c r="Q220" s="374"/>
      <c r="R220" s="353"/>
      <c r="S220" s="353"/>
      <c r="T220" s="353"/>
      <c r="U220" s="353"/>
      <c r="V220" s="353"/>
      <c r="W220" s="353"/>
      <c r="X220" s="353"/>
      <c r="Y220" s="353"/>
      <c r="Z220" s="353"/>
      <c r="AA220" s="353"/>
      <c r="AB220" s="353"/>
      <c r="AC220" s="353"/>
      <c r="AD220" s="353"/>
      <c r="AE220" s="353"/>
      <c r="AF220" s="353"/>
    </row>
    <row r="221" spans="1:32" ht="116.25" customHeight="1">
      <c r="A221" s="247" t="s">
        <v>756</v>
      </c>
      <c r="B221" s="20"/>
      <c r="C221" s="21"/>
      <c r="D221" s="22"/>
      <c r="E221" s="23"/>
      <c r="F221" s="21"/>
      <c r="G221" s="24"/>
      <c r="H221" s="21"/>
      <c r="I221" s="21"/>
      <c r="J221" s="369"/>
      <c r="K221" s="36"/>
      <c r="L221" s="366"/>
      <c r="M221" s="373"/>
      <c r="N221" s="366"/>
      <c r="O221" s="366"/>
      <c r="P221" s="35"/>
      <c r="Q221" s="374"/>
      <c r="R221" s="353"/>
      <c r="S221" s="353"/>
      <c r="T221" s="353"/>
      <c r="U221" s="353"/>
      <c r="V221" s="353"/>
      <c r="W221" s="353"/>
      <c r="X221" s="353"/>
      <c r="Y221" s="353"/>
      <c r="Z221" s="353"/>
      <c r="AA221" s="353"/>
      <c r="AB221" s="353"/>
      <c r="AC221" s="353"/>
      <c r="AD221" s="353"/>
      <c r="AE221" s="353"/>
      <c r="AF221" s="353"/>
    </row>
    <row r="222" spans="1:32" ht="116.25" customHeight="1">
      <c r="A222" s="247" t="s">
        <v>756</v>
      </c>
      <c r="B222" s="20"/>
      <c r="C222" s="21"/>
      <c r="D222" s="22"/>
      <c r="E222" s="23"/>
      <c r="F222" s="21"/>
      <c r="G222" s="24"/>
      <c r="H222" s="21"/>
      <c r="I222" s="21"/>
      <c r="J222" s="369"/>
      <c r="K222" s="36"/>
      <c r="L222" s="366"/>
      <c r="M222" s="373"/>
      <c r="N222" s="366"/>
      <c r="O222" s="366"/>
      <c r="P222" s="21"/>
      <c r="Q222" s="374"/>
      <c r="R222" s="353"/>
      <c r="S222" s="353"/>
      <c r="T222" s="353"/>
      <c r="U222" s="353"/>
      <c r="V222" s="353"/>
      <c r="W222" s="353"/>
      <c r="X222" s="353"/>
      <c r="Y222" s="353"/>
      <c r="Z222" s="353"/>
      <c r="AA222" s="353"/>
      <c r="AB222" s="353"/>
      <c r="AC222" s="353"/>
      <c r="AD222" s="353"/>
      <c r="AE222" s="353"/>
      <c r="AF222" s="353"/>
    </row>
    <row r="223" spans="1:32" ht="116.25" customHeight="1">
      <c r="A223" s="247" t="s">
        <v>756</v>
      </c>
      <c r="B223" s="20"/>
      <c r="C223" s="21"/>
      <c r="D223" s="22"/>
      <c r="E223" s="23"/>
      <c r="F223" s="21"/>
      <c r="G223" s="24"/>
      <c r="H223" s="21"/>
      <c r="I223" s="21"/>
      <c r="J223" s="369"/>
      <c r="K223" s="36"/>
      <c r="L223" s="366"/>
      <c r="M223" s="373"/>
      <c r="N223" s="366"/>
      <c r="O223" s="366"/>
      <c r="P223" s="21"/>
      <c r="Q223" s="374"/>
      <c r="R223" s="353"/>
      <c r="S223" s="353"/>
      <c r="T223" s="353"/>
      <c r="U223" s="353"/>
      <c r="V223" s="353"/>
      <c r="W223" s="353"/>
      <c r="X223" s="353"/>
      <c r="Y223" s="353"/>
      <c r="Z223" s="353"/>
      <c r="AA223" s="353"/>
      <c r="AB223" s="353"/>
      <c r="AC223" s="353"/>
      <c r="AD223" s="353"/>
      <c r="AE223" s="353"/>
      <c r="AF223" s="353"/>
    </row>
    <row r="224" spans="1:32" ht="116.25" customHeight="1">
      <c r="A224" s="247" t="s">
        <v>756</v>
      </c>
      <c r="B224" s="20"/>
      <c r="C224" s="21"/>
      <c r="D224" s="22"/>
      <c r="E224" s="23"/>
      <c r="F224" s="21"/>
      <c r="G224" s="24"/>
      <c r="H224" s="21"/>
      <c r="I224" s="21"/>
      <c r="J224" s="582"/>
      <c r="K224" s="36"/>
      <c r="L224" s="366"/>
      <c r="M224" s="373"/>
      <c r="N224" s="366"/>
      <c r="O224" s="366"/>
      <c r="P224" s="21"/>
      <c r="Q224" s="374"/>
      <c r="R224" s="353"/>
      <c r="S224" s="353"/>
      <c r="T224" s="353"/>
      <c r="U224" s="353"/>
      <c r="V224" s="353"/>
      <c r="W224" s="353"/>
      <c r="X224" s="353"/>
      <c r="Y224" s="353"/>
      <c r="Z224" s="353"/>
      <c r="AA224" s="353"/>
      <c r="AB224" s="353"/>
      <c r="AC224" s="353"/>
      <c r="AD224" s="353"/>
      <c r="AE224" s="353"/>
      <c r="AF224" s="353"/>
    </row>
    <row r="225" spans="1:32" ht="116.25" customHeight="1">
      <c r="A225" s="247" t="s">
        <v>756</v>
      </c>
      <c r="B225" s="20"/>
      <c r="C225" s="21"/>
      <c r="D225" s="22"/>
      <c r="E225" s="23"/>
      <c r="F225" s="21"/>
      <c r="G225" s="24"/>
      <c r="H225" s="21"/>
      <c r="I225" s="21"/>
      <c r="J225" s="337"/>
      <c r="K225" s="36"/>
      <c r="L225" s="366"/>
      <c r="M225" s="373"/>
      <c r="N225" s="366"/>
      <c r="O225" s="366"/>
      <c r="P225" s="21"/>
      <c r="Q225" s="374"/>
      <c r="R225" s="353"/>
      <c r="S225" s="353"/>
      <c r="T225" s="353"/>
      <c r="U225" s="353"/>
      <c r="V225" s="353"/>
      <c r="W225" s="353"/>
      <c r="X225" s="353"/>
      <c r="Y225" s="353"/>
      <c r="Z225" s="353"/>
      <c r="AA225" s="353"/>
      <c r="AB225" s="353"/>
      <c r="AC225" s="353"/>
      <c r="AD225" s="353"/>
      <c r="AE225" s="353"/>
      <c r="AF225" s="353"/>
    </row>
    <row r="226" spans="1:32" ht="116.25" customHeight="1">
      <c r="A226" s="247" t="s">
        <v>756</v>
      </c>
      <c r="B226" s="20"/>
      <c r="C226" s="21"/>
      <c r="D226" s="22"/>
      <c r="E226" s="23"/>
      <c r="F226" s="21"/>
      <c r="G226" s="24"/>
      <c r="H226" s="21"/>
      <c r="I226" s="21"/>
      <c r="J226" s="337"/>
      <c r="K226" s="36"/>
      <c r="L226" s="366"/>
      <c r="M226" s="373"/>
      <c r="N226" s="366"/>
      <c r="O226" s="366"/>
      <c r="P226" s="21"/>
      <c r="Q226" s="374"/>
      <c r="R226" s="353"/>
      <c r="S226" s="353"/>
      <c r="T226" s="353"/>
      <c r="U226" s="353"/>
      <c r="V226" s="353"/>
      <c r="W226" s="353"/>
      <c r="X226" s="353"/>
      <c r="Y226" s="353"/>
      <c r="Z226" s="353"/>
      <c r="AA226" s="353"/>
      <c r="AB226" s="353"/>
      <c r="AC226" s="353"/>
      <c r="AD226" s="353"/>
      <c r="AE226" s="353"/>
      <c r="AF226" s="353"/>
    </row>
    <row r="227" spans="1:32" ht="116.25" customHeight="1">
      <c r="A227" s="247" t="s">
        <v>756</v>
      </c>
      <c r="B227" s="20"/>
      <c r="C227" s="21"/>
      <c r="D227" s="22"/>
      <c r="E227" s="23"/>
      <c r="F227" s="21"/>
      <c r="G227" s="24"/>
      <c r="H227" s="21"/>
      <c r="I227" s="21"/>
      <c r="J227" s="369"/>
      <c r="K227" s="36"/>
      <c r="L227" s="366"/>
      <c r="M227" s="373"/>
      <c r="N227" s="366"/>
      <c r="O227" s="366"/>
      <c r="P227" s="21"/>
      <c r="Q227" s="374"/>
      <c r="R227" s="353"/>
      <c r="S227" s="353"/>
      <c r="T227" s="353"/>
      <c r="U227" s="353"/>
      <c r="V227" s="353"/>
      <c r="W227" s="353"/>
      <c r="X227" s="353"/>
      <c r="Y227" s="353"/>
      <c r="Z227" s="353"/>
      <c r="AA227" s="353"/>
      <c r="AB227" s="353"/>
      <c r="AC227" s="353"/>
      <c r="AD227" s="353"/>
      <c r="AE227" s="353"/>
      <c r="AF227" s="353"/>
    </row>
    <row r="228" spans="1:32" ht="116.25" customHeight="1">
      <c r="A228" s="247" t="s">
        <v>756</v>
      </c>
      <c r="B228" s="20"/>
      <c r="C228" s="21"/>
      <c r="D228" s="22"/>
      <c r="E228" s="23"/>
      <c r="F228" s="21"/>
      <c r="G228" s="24"/>
      <c r="H228" s="21"/>
      <c r="I228" s="21"/>
      <c r="J228" s="337"/>
      <c r="K228" s="36"/>
      <c r="L228" s="366"/>
      <c r="M228" s="373"/>
      <c r="N228" s="366"/>
      <c r="O228" s="366"/>
      <c r="P228" s="35"/>
      <c r="Q228" s="374"/>
      <c r="R228" s="353"/>
      <c r="S228" s="353"/>
      <c r="T228" s="353"/>
      <c r="U228" s="353"/>
      <c r="V228" s="353"/>
      <c r="W228" s="353"/>
      <c r="X228" s="353"/>
      <c r="Y228" s="353"/>
      <c r="Z228" s="353"/>
      <c r="AA228" s="353"/>
      <c r="AB228" s="353"/>
      <c r="AC228" s="353"/>
      <c r="AD228" s="353"/>
      <c r="AE228" s="353"/>
      <c r="AF228" s="353"/>
    </row>
    <row r="229" spans="1:32" ht="116.25" customHeight="1">
      <c r="A229" s="247" t="s">
        <v>756</v>
      </c>
      <c r="B229" s="20"/>
      <c r="C229" s="21"/>
      <c r="D229" s="22"/>
      <c r="E229" s="23"/>
      <c r="F229" s="21"/>
      <c r="G229" s="24"/>
      <c r="H229" s="21"/>
      <c r="I229" s="21"/>
      <c r="J229" s="369"/>
      <c r="K229" s="36"/>
      <c r="L229" s="366"/>
      <c r="M229" s="373"/>
      <c r="N229" s="366"/>
      <c r="O229" s="366"/>
      <c r="P229" s="21"/>
      <c r="Q229" s="374"/>
      <c r="R229" s="353"/>
      <c r="S229" s="353"/>
      <c r="T229" s="353"/>
      <c r="U229" s="353"/>
      <c r="V229" s="353"/>
      <c r="W229" s="353"/>
      <c r="X229" s="353"/>
      <c r="Y229" s="353"/>
      <c r="Z229" s="353"/>
      <c r="AA229" s="353"/>
      <c r="AB229" s="353"/>
      <c r="AC229" s="353"/>
      <c r="AD229" s="353"/>
      <c r="AE229" s="353"/>
      <c r="AF229" s="353"/>
    </row>
    <row r="230" spans="1:32" ht="116.25" customHeight="1">
      <c r="A230" s="247" t="s">
        <v>756</v>
      </c>
      <c r="B230" s="20"/>
      <c r="C230" s="21"/>
      <c r="D230" s="22"/>
      <c r="E230" s="23"/>
      <c r="F230" s="21"/>
      <c r="G230" s="24"/>
      <c r="H230" s="21"/>
      <c r="I230" s="21"/>
      <c r="J230" s="337"/>
      <c r="K230" s="36"/>
      <c r="L230" s="366"/>
      <c r="M230" s="373"/>
      <c r="N230" s="366"/>
      <c r="O230" s="366"/>
      <c r="P230" s="21"/>
      <c r="Q230" s="374"/>
      <c r="R230" s="353"/>
      <c r="S230" s="353"/>
      <c r="T230" s="353"/>
      <c r="U230" s="353"/>
      <c r="V230" s="353"/>
      <c r="W230" s="353"/>
      <c r="X230" s="353"/>
      <c r="Y230" s="353"/>
      <c r="Z230" s="353"/>
      <c r="AA230" s="353"/>
      <c r="AB230" s="353"/>
      <c r="AC230" s="353"/>
      <c r="AD230" s="353"/>
      <c r="AE230" s="353"/>
      <c r="AF230" s="353"/>
    </row>
    <row r="231" spans="1:32" ht="116.25" customHeight="1">
      <c r="A231" s="247" t="s">
        <v>756</v>
      </c>
      <c r="B231" s="20"/>
      <c r="C231" s="21"/>
      <c r="D231" s="22"/>
      <c r="E231" s="23"/>
      <c r="F231" s="21"/>
      <c r="G231" s="24"/>
      <c r="H231" s="21"/>
      <c r="I231" s="21"/>
      <c r="J231" s="337"/>
      <c r="K231" s="36"/>
      <c r="L231" s="366"/>
      <c r="M231" s="373"/>
      <c r="N231" s="366"/>
      <c r="O231" s="366"/>
      <c r="P231" s="21"/>
      <c r="Q231" s="374"/>
      <c r="R231" s="353"/>
      <c r="S231" s="353"/>
      <c r="T231" s="353"/>
      <c r="U231" s="353"/>
      <c r="V231" s="353"/>
      <c r="W231" s="353"/>
      <c r="X231" s="353"/>
      <c r="Y231" s="353"/>
      <c r="Z231" s="353"/>
      <c r="AA231" s="353"/>
      <c r="AB231" s="353"/>
      <c r="AC231" s="353"/>
      <c r="AD231" s="353"/>
      <c r="AE231" s="353"/>
      <c r="AF231" s="353"/>
    </row>
    <row r="232" spans="1:32" ht="116.25" customHeight="1">
      <c r="A232" s="247" t="s">
        <v>756</v>
      </c>
      <c r="B232" s="20"/>
      <c r="C232" s="21"/>
      <c r="D232" s="128"/>
      <c r="E232" s="23"/>
      <c r="F232" s="21"/>
      <c r="G232" s="24"/>
      <c r="H232" s="21"/>
      <c r="I232" s="142"/>
      <c r="J232" s="337"/>
      <c r="K232" s="36"/>
      <c r="L232" s="366"/>
      <c r="M232" s="373"/>
      <c r="N232" s="366"/>
      <c r="O232" s="366"/>
      <c r="P232" s="23"/>
      <c r="Q232" s="374"/>
      <c r="R232" s="353"/>
      <c r="S232" s="353"/>
      <c r="T232" s="353"/>
      <c r="U232" s="353"/>
      <c r="V232" s="353"/>
      <c r="W232" s="353"/>
      <c r="X232" s="353"/>
      <c r="Y232" s="353"/>
      <c r="Z232" s="353"/>
      <c r="AA232" s="353"/>
      <c r="AB232" s="353"/>
      <c r="AC232" s="353"/>
      <c r="AD232" s="353"/>
      <c r="AE232" s="353"/>
      <c r="AF232" s="353"/>
    </row>
    <row r="233" spans="1:32" ht="116.25" customHeight="1">
      <c r="A233" s="247" t="s">
        <v>756</v>
      </c>
      <c r="B233" s="20"/>
      <c r="C233" s="21"/>
      <c r="D233" s="128"/>
      <c r="E233" s="23"/>
      <c r="F233" s="21"/>
      <c r="G233" s="24"/>
      <c r="H233" s="21"/>
      <c r="I233" s="142"/>
      <c r="J233" s="337"/>
      <c r="K233" s="36"/>
      <c r="L233" s="366"/>
      <c r="M233" s="373"/>
      <c r="N233" s="366"/>
      <c r="O233" s="366"/>
      <c r="P233" s="23"/>
      <c r="Q233" s="374"/>
      <c r="R233" s="353"/>
      <c r="S233" s="353"/>
      <c r="T233" s="353"/>
      <c r="U233" s="353"/>
      <c r="V233" s="353"/>
      <c r="W233" s="353"/>
      <c r="X233" s="353"/>
      <c r="Y233" s="353"/>
      <c r="Z233" s="353"/>
      <c r="AA233" s="353"/>
      <c r="AB233" s="353"/>
      <c r="AC233" s="353"/>
      <c r="AD233" s="353"/>
      <c r="AE233" s="353"/>
      <c r="AF233" s="353"/>
    </row>
    <row r="234" spans="1:32" ht="116.25" customHeight="1">
      <c r="A234" s="247" t="s">
        <v>756</v>
      </c>
      <c r="B234" s="20"/>
      <c r="C234" s="21"/>
      <c r="D234" s="22"/>
      <c r="E234" s="23"/>
      <c r="F234" s="21"/>
      <c r="G234" s="24"/>
      <c r="H234" s="21"/>
      <c r="I234" s="142"/>
      <c r="J234" s="337"/>
      <c r="K234" s="36"/>
      <c r="L234" s="366"/>
      <c r="M234" s="373"/>
      <c r="N234" s="366"/>
      <c r="O234" s="366"/>
      <c r="P234" s="21"/>
      <c r="Q234" s="374"/>
      <c r="R234" s="353"/>
      <c r="S234" s="353"/>
      <c r="T234" s="353"/>
      <c r="U234" s="353"/>
      <c r="V234" s="353"/>
      <c r="W234" s="353"/>
      <c r="X234" s="353"/>
      <c r="Y234" s="353"/>
      <c r="Z234" s="353"/>
      <c r="AA234" s="353"/>
      <c r="AB234" s="353"/>
      <c r="AC234" s="353"/>
      <c r="AD234" s="353"/>
      <c r="AE234" s="353"/>
      <c r="AF234" s="353"/>
    </row>
    <row r="235" spans="1:32" ht="116.25" customHeight="1">
      <c r="A235" s="247" t="s">
        <v>756</v>
      </c>
      <c r="B235" s="20"/>
      <c r="C235" s="21"/>
      <c r="D235" s="128"/>
      <c r="E235" s="23"/>
      <c r="F235" s="21"/>
      <c r="G235" s="24"/>
      <c r="H235" s="21"/>
      <c r="I235" s="142"/>
      <c r="J235" s="337"/>
      <c r="K235" s="36"/>
      <c r="L235" s="366"/>
      <c r="M235" s="373"/>
      <c r="N235" s="366"/>
      <c r="O235" s="366"/>
      <c r="P235" s="23"/>
      <c r="Q235" s="374"/>
      <c r="R235" s="353"/>
      <c r="S235" s="353"/>
      <c r="T235" s="353"/>
      <c r="U235" s="353"/>
      <c r="V235" s="353"/>
      <c r="W235" s="353"/>
      <c r="X235" s="353"/>
      <c r="Y235" s="353"/>
      <c r="Z235" s="353"/>
      <c r="AA235" s="353"/>
      <c r="AB235" s="353"/>
      <c r="AC235" s="353"/>
      <c r="AD235" s="353"/>
      <c r="AE235" s="353"/>
      <c r="AF235" s="353"/>
    </row>
    <row r="236" spans="1:32" ht="116.25" customHeight="1">
      <c r="A236" s="247" t="s">
        <v>756</v>
      </c>
      <c r="B236" s="20"/>
      <c r="C236" s="21"/>
      <c r="D236" s="128"/>
      <c r="E236" s="23"/>
      <c r="F236" s="21"/>
      <c r="G236" s="24"/>
      <c r="H236" s="21"/>
      <c r="I236" s="142"/>
      <c r="J236" s="337"/>
      <c r="K236" s="36"/>
      <c r="L236" s="366"/>
      <c r="M236" s="373"/>
      <c r="N236" s="366"/>
      <c r="O236" s="366"/>
      <c r="P236" s="23"/>
      <c r="Q236" s="374"/>
      <c r="R236" s="353"/>
      <c r="S236" s="353"/>
      <c r="T236" s="353"/>
      <c r="U236" s="353"/>
      <c r="V236" s="353"/>
      <c r="W236" s="353"/>
      <c r="X236" s="353"/>
      <c r="Y236" s="353"/>
      <c r="Z236" s="353"/>
      <c r="AA236" s="353"/>
      <c r="AB236" s="353"/>
      <c r="AC236" s="353"/>
      <c r="AD236" s="353"/>
      <c r="AE236" s="353"/>
      <c r="AF236" s="353"/>
    </row>
    <row r="237" spans="1:32" ht="116.25" customHeight="1">
      <c r="A237" s="247" t="s">
        <v>756</v>
      </c>
      <c r="B237" s="20"/>
      <c r="C237" s="21"/>
      <c r="D237" s="22"/>
      <c r="E237" s="23"/>
      <c r="F237" s="21"/>
      <c r="G237" s="24"/>
      <c r="H237" s="21"/>
      <c r="I237" s="21"/>
      <c r="J237" s="369"/>
      <c r="K237" s="17"/>
      <c r="L237" s="366"/>
      <c r="M237" s="373"/>
      <c r="N237" s="366"/>
      <c r="O237" s="366"/>
      <c r="P237" s="21"/>
      <c r="Q237" s="374"/>
      <c r="R237" s="353"/>
      <c r="S237" s="353"/>
      <c r="T237" s="353"/>
      <c r="U237" s="353"/>
      <c r="V237" s="353"/>
      <c r="W237" s="353"/>
      <c r="X237" s="353"/>
      <c r="Y237" s="353"/>
      <c r="Z237" s="353"/>
      <c r="AA237" s="353"/>
      <c r="AB237" s="353"/>
      <c r="AC237" s="353"/>
      <c r="AD237" s="353"/>
      <c r="AE237" s="353"/>
      <c r="AF237" s="353"/>
    </row>
    <row r="238" spans="1:32" ht="116.25" customHeight="1">
      <c r="A238" s="247" t="s">
        <v>756</v>
      </c>
      <c r="B238" s="20"/>
      <c r="C238" s="21"/>
      <c r="D238" s="22"/>
      <c r="E238" s="23"/>
      <c r="F238" s="21"/>
      <c r="G238" s="24"/>
      <c r="H238" s="21"/>
      <c r="I238" s="21"/>
      <c r="J238" s="337"/>
      <c r="K238" s="36"/>
      <c r="L238" s="366"/>
      <c r="M238" s="373"/>
      <c r="N238" s="366"/>
      <c r="O238" s="366"/>
      <c r="P238" s="35"/>
      <c r="Q238" s="374"/>
      <c r="R238" s="353"/>
      <c r="S238" s="353"/>
      <c r="T238" s="353"/>
      <c r="U238" s="353"/>
      <c r="V238" s="353"/>
      <c r="W238" s="353"/>
      <c r="X238" s="353"/>
      <c r="Y238" s="353"/>
      <c r="Z238" s="353"/>
      <c r="AA238" s="353"/>
      <c r="AB238" s="353"/>
      <c r="AC238" s="353"/>
      <c r="AD238" s="353"/>
      <c r="AE238" s="353"/>
      <c r="AF238" s="353"/>
    </row>
    <row r="239" spans="1:32" ht="116.25" customHeight="1">
      <c r="A239" s="247" t="s">
        <v>756</v>
      </c>
      <c r="B239" s="20"/>
      <c r="C239" s="21"/>
      <c r="D239" s="509"/>
      <c r="E239" s="23"/>
      <c r="F239" s="394"/>
      <c r="G239" s="396"/>
      <c r="H239" s="394"/>
      <c r="I239" s="394"/>
      <c r="J239" s="613"/>
      <c r="K239" s="397"/>
      <c r="L239" s="398"/>
      <c r="M239" s="399"/>
      <c r="N239" s="398"/>
      <c r="O239" s="398"/>
      <c r="P239" s="394"/>
      <c r="Q239" s="374"/>
      <c r="R239" s="353"/>
      <c r="S239" s="353"/>
      <c r="T239" s="353"/>
      <c r="U239" s="353"/>
      <c r="V239" s="353"/>
      <c r="W239" s="353"/>
      <c r="X239" s="353"/>
      <c r="Y239" s="353"/>
      <c r="Z239" s="353"/>
      <c r="AA239" s="353"/>
      <c r="AB239" s="353"/>
      <c r="AC239" s="353"/>
      <c r="AD239" s="353"/>
      <c r="AE239" s="353"/>
      <c r="AF239" s="353"/>
    </row>
    <row r="240" spans="1:32" ht="116.25" customHeight="1">
      <c r="A240" s="247" t="s">
        <v>756</v>
      </c>
      <c r="B240" s="20"/>
      <c r="C240" s="21"/>
      <c r="D240" s="128"/>
      <c r="E240" s="23"/>
      <c r="F240" s="21"/>
      <c r="G240" s="614"/>
      <c r="H240" s="21"/>
      <c r="I240" s="21"/>
      <c r="J240" s="335"/>
      <c r="K240" s="36"/>
      <c r="L240" s="366"/>
      <c r="M240" s="373"/>
      <c r="N240" s="366"/>
      <c r="O240" s="366"/>
      <c r="P240" s="23"/>
      <c r="Q240" s="374"/>
      <c r="R240" s="353"/>
      <c r="S240" s="353"/>
      <c r="T240" s="353"/>
      <c r="U240" s="353"/>
      <c r="V240" s="353"/>
      <c r="W240" s="353"/>
      <c r="X240" s="353"/>
      <c r="Y240" s="353"/>
      <c r="Z240" s="353"/>
      <c r="AA240" s="353"/>
      <c r="AB240" s="353"/>
      <c r="AC240" s="353"/>
      <c r="AD240" s="353"/>
      <c r="AE240" s="353"/>
      <c r="AF240" s="353"/>
    </row>
    <row r="241" spans="1:32" ht="116.25" customHeight="1">
      <c r="A241" s="247" t="s">
        <v>756</v>
      </c>
      <c r="B241" s="20"/>
      <c r="C241" s="21"/>
      <c r="D241" s="22"/>
      <c r="E241" s="23"/>
      <c r="F241" s="21"/>
      <c r="G241" s="24"/>
      <c r="H241" s="21"/>
      <c r="I241" s="142"/>
      <c r="J241" s="337"/>
      <c r="K241" s="36"/>
      <c r="L241" s="366"/>
      <c r="M241" s="373"/>
      <c r="N241" s="366"/>
      <c r="O241" s="366"/>
      <c r="P241" s="21"/>
      <c r="Q241" s="374"/>
      <c r="R241" s="353"/>
      <c r="S241" s="353"/>
      <c r="T241" s="353"/>
      <c r="U241" s="353"/>
      <c r="V241" s="353"/>
      <c r="W241" s="353"/>
      <c r="X241" s="353"/>
      <c r="Y241" s="353"/>
      <c r="Z241" s="353"/>
      <c r="AA241" s="353"/>
      <c r="AB241" s="353"/>
      <c r="AC241" s="353"/>
      <c r="AD241" s="353"/>
      <c r="AE241" s="353"/>
      <c r="AF241" s="353"/>
    </row>
    <row r="242" spans="1:32" ht="116.25" customHeight="1">
      <c r="A242" s="306" t="s">
        <v>828</v>
      </c>
      <c r="B242" s="393"/>
      <c r="C242" s="426"/>
      <c r="D242" s="509"/>
      <c r="E242" s="394"/>
      <c r="F242" s="394"/>
      <c r="G242" s="396"/>
      <c r="H242" s="394"/>
      <c r="I242" s="394"/>
      <c r="J242" s="427"/>
      <c r="K242" s="397"/>
      <c r="L242" s="398"/>
      <c r="M242" s="399"/>
      <c r="N242" s="398"/>
      <c r="O242" s="398"/>
      <c r="P242" s="394"/>
      <c r="Q242" s="374"/>
      <c r="R242" s="353"/>
      <c r="S242" s="353"/>
      <c r="T242" s="353"/>
      <c r="U242" s="353"/>
      <c r="V242" s="353"/>
      <c r="W242" s="353"/>
      <c r="X242" s="353"/>
      <c r="Y242" s="353"/>
      <c r="Z242" s="353"/>
      <c r="AA242" s="353"/>
      <c r="AB242" s="353"/>
      <c r="AC242" s="353"/>
      <c r="AD242" s="353"/>
      <c r="AE242" s="353"/>
      <c r="AF242" s="353"/>
    </row>
    <row r="243" spans="1:32" ht="116.25" customHeight="1">
      <c r="A243" s="306" t="s">
        <v>828</v>
      </c>
      <c r="B243" s="393"/>
      <c r="C243" s="426"/>
      <c r="D243" s="509"/>
      <c r="E243" s="395"/>
      <c r="F243" s="394"/>
      <c r="G243" s="396"/>
      <c r="H243" s="394"/>
      <c r="I243" s="394"/>
      <c r="J243" s="427"/>
      <c r="K243" s="397"/>
      <c r="L243" s="398"/>
      <c r="M243" s="399"/>
      <c r="N243" s="398"/>
      <c r="O243" s="398"/>
      <c r="P243" s="394"/>
      <c r="Q243" s="374"/>
      <c r="R243" s="353"/>
      <c r="S243" s="353"/>
      <c r="T243" s="353"/>
      <c r="U243" s="353"/>
      <c r="V243" s="353"/>
      <c r="W243" s="353"/>
      <c r="X243" s="353"/>
      <c r="Y243" s="353"/>
      <c r="Z243" s="353"/>
      <c r="AA243" s="353"/>
      <c r="AB243" s="353"/>
      <c r="AC243" s="353"/>
      <c r="AD243" s="353"/>
      <c r="AE243" s="353"/>
      <c r="AF243" s="353"/>
    </row>
    <row r="244" spans="1:32" ht="116.25" customHeight="1">
      <c r="A244" s="306" t="s">
        <v>828</v>
      </c>
      <c r="B244" s="20"/>
      <c r="C244" s="35"/>
      <c r="D244" s="22"/>
      <c r="E244" s="23"/>
      <c r="F244" s="21"/>
      <c r="G244" s="24"/>
      <c r="H244" s="21"/>
      <c r="I244" s="21"/>
      <c r="J244" s="337"/>
      <c r="K244" s="36"/>
      <c r="L244" s="366"/>
      <c r="M244" s="373"/>
      <c r="N244" s="366"/>
      <c r="O244" s="366"/>
      <c r="P244" s="21"/>
      <c r="Q244" s="374"/>
      <c r="R244" s="353"/>
      <c r="S244" s="353"/>
      <c r="T244" s="353"/>
      <c r="U244" s="353"/>
      <c r="V244" s="353"/>
      <c r="W244" s="353"/>
      <c r="X244" s="353"/>
      <c r="Y244" s="353"/>
      <c r="Z244" s="353"/>
      <c r="AA244" s="353"/>
      <c r="AB244" s="353"/>
      <c r="AC244" s="353"/>
      <c r="AD244" s="353"/>
      <c r="AE244" s="353"/>
      <c r="AF244" s="353"/>
    </row>
    <row r="245" spans="1:32" ht="116.25" customHeight="1">
      <c r="A245" s="306" t="s">
        <v>828</v>
      </c>
      <c r="B245" s="20"/>
      <c r="C245" s="21"/>
      <c r="D245" s="22"/>
      <c r="E245" s="23"/>
      <c r="F245" s="21"/>
      <c r="G245" s="24"/>
      <c r="H245" s="21"/>
      <c r="I245" s="21"/>
      <c r="J245" s="337"/>
      <c r="K245" s="36"/>
      <c r="L245" s="366"/>
      <c r="M245" s="373"/>
      <c r="N245" s="366"/>
      <c r="O245" s="366"/>
      <c r="P245" s="23"/>
      <c r="Q245" s="374"/>
      <c r="R245" s="353"/>
      <c r="S245" s="353"/>
      <c r="T245" s="353"/>
      <c r="U245" s="353"/>
      <c r="V245" s="353"/>
      <c r="W245" s="353"/>
      <c r="X245" s="353"/>
      <c r="Y245" s="353"/>
      <c r="Z245" s="353"/>
      <c r="AA245" s="353"/>
      <c r="AB245" s="353"/>
      <c r="AC245" s="353"/>
      <c r="AD245" s="353"/>
      <c r="AE245" s="353"/>
      <c r="AF245" s="353"/>
    </row>
    <row r="246" spans="1:32" ht="116.25" customHeight="1">
      <c r="A246" s="306" t="s">
        <v>828</v>
      </c>
      <c r="B246" s="393"/>
      <c r="C246" s="426"/>
      <c r="D246" s="509"/>
      <c r="E246" s="395"/>
      <c r="F246" s="394"/>
      <c r="G246" s="396"/>
      <c r="H246" s="394"/>
      <c r="I246" s="394"/>
      <c r="J246" s="427"/>
      <c r="K246" s="397"/>
      <c r="L246" s="398"/>
      <c r="M246" s="399"/>
      <c r="N246" s="398"/>
      <c r="O246" s="398"/>
      <c r="P246" s="394"/>
      <c r="Q246" s="374"/>
      <c r="R246" s="353"/>
      <c r="S246" s="353"/>
      <c r="T246" s="353"/>
      <c r="U246" s="353"/>
      <c r="V246" s="353"/>
      <c r="W246" s="353"/>
      <c r="X246" s="353"/>
      <c r="Y246" s="353"/>
      <c r="Z246" s="353"/>
      <c r="AA246" s="353"/>
      <c r="AB246" s="353"/>
      <c r="AC246" s="353"/>
      <c r="AD246" s="353"/>
      <c r="AE246" s="353"/>
      <c r="AF246" s="353"/>
    </row>
    <row r="247" spans="1:32" ht="116.25" customHeight="1">
      <c r="A247" s="306" t="s">
        <v>828</v>
      </c>
      <c r="B247" s="20"/>
      <c r="C247" s="21"/>
      <c r="D247" s="22"/>
      <c r="E247" s="23"/>
      <c r="F247" s="21"/>
      <c r="G247" s="24"/>
      <c r="H247" s="21"/>
      <c r="I247" s="21"/>
      <c r="J247" s="335"/>
      <c r="K247" s="36"/>
      <c r="L247" s="366"/>
      <c r="M247" s="373"/>
      <c r="N247" s="366"/>
      <c r="O247" s="366"/>
      <c r="P247" s="23"/>
      <c r="Q247" s="374"/>
      <c r="R247" s="353"/>
      <c r="S247" s="353"/>
      <c r="T247" s="353"/>
      <c r="U247" s="353"/>
      <c r="V247" s="353"/>
      <c r="W247" s="353"/>
      <c r="X247" s="353"/>
      <c r="Y247" s="353"/>
      <c r="Z247" s="353"/>
      <c r="AA247" s="353"/>
      <c r="AB247" s="353"/>
      <c r="AC247" s="353"/>
      <c r="AD247" s="353"/>
      <c r="AE247" s="353"/>
      <c r="AF247" s="353"/>
    </row>
    <row r="248" spans="1:32" ht="116.25" customHeight="1">
      <c r="A248" s="306" t="s">
        <v>828</v>
      </c>
      <c r="B248" s="20"/>
      <c r="C248" s="21"/>
      <c r="D248" s="22"/>
      <c r="E248" s="23"/>
      <c r="F248" s="21"/>
      <c r="G248" s="24"/>
      <c r="H248" s="21"/>
      <c r="I248" s="21"/>
      <c r="J248" s="337"/>
      <c r="K248" s="36"/>
      <c r="L248" s="366"/>
      <c r="M248" s="373"/>
      <c r="N248" s="366"/>
      <c r="O248" s="366"/>
      <c r="P248" s="21"/>
      <c r="Q248" s="374"/>
      <c r="R248" s="353"/>
      <c r="S248" s="353"/>
      <c r="T248" s="353"/>
      <c r="U248" s="353"/>
      <c r="V248" s="353"/>
      <c r="W248" s="353"/>
      <c r="X248" s="353"/>
      <c r="Y248" s="353"/>
      <c r="Z248" s="353"/>
      <c r="AA248" s="353"/>
      <c r="AB248" s="353"/>
      <c r="AC248" s="353"/>
      <c r="AD248" s="353"/>
      <c r="AE248" s="353"/>
      <c r="AF248" s="353"/>
    </row>
    <row r="249" spans="1:32" ht="116.25" customHeight="1">
      <c r="A249" s="306" t="s">
        <v>828</v>
      </c>
      <c r="B249" s="20"/>
      <c r="C249" s="21"/>
      <c r="D249" s="22"/>
      <c r="E249" s="23"/>
      <c r="F249" s="21"/>
      <c r="G249" s="24"/>
      <c r="H249" s="21"/>
      <c r="I249" s="21"/>
      <c r="J249" s="337"/>
      <c r="K249" s="36"/>
      <c r="L249" s="366"/>
      <c r="M249" s="373"/>
      <c r="N249" s="366"/>
      <c r="O249" s="366"/>
      <c r="P249" s="21"/>
      <c r="Q249" s="374"/>
      <c r="R249" s="353"/>
      <c r="S249" s="353"/>
      <c r="T249" s="353"/>
      <c r="U249" s="353"/>
      <c r="V249" s="353"/>
      <c r="W249" s="353"/>
      <c r="X249" s="353"/>
      <c r="Y249" s="353"/>
      <c r="Z249" s="353"/>
      <c r="AA249" s="353"/>
      <c r="AB249" s="353"/>
      <c r="AC249" s="353"/>
      <c r="AD249" s="353"/>
      <c r="AE249" s="353"/>
      <c r="AF249" s="353"/>
    </row>
    <row r="250" spans="1:32" ht="116.25" customHeight="1">
      <c r="A250" s="306" t="s">
        <v>828</v>
      </c>
      <c r="B250" s="20"/>
      <c r="C250" s="21"/>
      <c r="D250" s="22"/>
      <c r="E250" s="23"/>
      <c r="F250" s="21"/>
      <c r="G250" s="24"/>
      <c r="H250" s="21"/>
      <c r="I250" s="21"/>
      <c r="J250" s="337"/>
      <c r="K250" s="36"/>
      <c r="L250" s="366"/>
      <c r="M250" s="373"/>
      <c r="N250" s="366"/>
      <c r="O250" s="366"/>
      <c r="P250" s="21"/>
      <c r="Q250" s="374"/>
      <c r="R250" s="353"/>
      <c r="S250" s="353"/>
      <c r="T250" s="353"/>
      <c r="U250" s="353"/>
      <c r="V250" s="353"/>
      <c r="W250" s="353"/>
      <c r="X250" s="353"/>
      <c r="Y250" s="353"/>
      <c r="Z250" s="353"/>
      <c r="AA250" s="353"/>
      <c r="AB250" s="353"/>
      <c r="AC250" s="353"/>
      <c r="AD250" s="353"/>
      <c r="AE250" s="353"/>
      <c r="AF250" s="353"/>
    </row>
    <row r="251" spans="1:32" ht="116.25" customHeight="1">
      <c r="A251" s="308" t="s">
        <v>867</v>
      </c>
      <c r="B251" s="20"/>
      <c r="C251" s="35"/>
      <c r="D251" s="22"/>
      <c r="E251" s="23"/>
      <c r="F251" s="21"/>
      <c r="G251" s="24"/>
      <c r="H251" s="21"/>
      <c r="I251" s="21"/>
      <c r="J251" s="337"/>
      <c r="K251" s="17"/>
      <c r="L251" s="366"/>
      <c r="M251" s="373"/>
      <c r="N251" s="366"/>
      <c r="O251" s="366"/>
      <c r="P251" s="21"/>
      <c r="Q251" s="374"/>
      <c r="R251" s="353"/>
      <c r="S251" s="353"/>
      <c r="T251" s="353"/>
      <c r="U251" s="353"/>
      <c r="V251" s="353"/>
      <c r="W251" s="353"/>
      <c r="X251" s="353"/>
      <c r="Y251" s="353"/>
      <c r="Z251" s="353"/>
      <c r="AA251" s="353"/>
      <c r="AB251" s="353"/>
      <c r="AC251" s="353"/>
      <c r="AD251" s="353"/>
      <c r="AE251" s="353"/>
      <c r="AF251" s="353"/>
    </row>
    <row r="252" spans="1:32" ht="116.25" customHeight="1">
      <c r="A252" s="308" t="s">
        <v>867</v>
      </c>
      <c r="B252" s="20"/>
      <c r="C252" s="21"/>
      <c r="D252" s="22"/>
      <c r="E252" s="23"/>
      <c r="F252" s="21"/>
      <c r="G252" s="24"/>
      <c r="H252" s="21"/>
      <c r="I252" s="21"/>
      <c r="J252" s="337"/>
      <c r="K252" s="17"/>
      <c r="L252" s="366"/>
      <c r="M252" s="373"/>
      <c r="N252" s="366"/>
      <c r="O252" s="366"/>
      <c r="P252" s="21"/>
      <c r="Q252" s="374"/>
      <c r="R252" s="353"/>
      <c r="S252" s="353"/>
      <c r="T252" s="353"/>
      <c r="U252" s="353"/>
      <c r="V252" s="353"/>
      <c r="W252" s="353"/>
      <c r="X252" s="353"/>
      <c r="Y252" s="353"/>
      <c r="Z252" s="353"/>
      <c r="AA252" s="353"/>
      <c r="AB252" s="353"/>
      <c r="AC252" s="353"/>
      <c r="AD252" s="353"/>
      <c r="AE252" s="353"/>
      <c r="AF252" s="353"/>
    </row>
    <row r="253" spans="1:32" ht="116.25" customHeight="1">
      <c r="A253" s="247" t="s">
        <v>882</v>
      </c>
      <c r="B253" s="20"/>
      <c r="C253" s="35"/>
      <c r="D253" s="22"/>
      <c r="E253" s="21"/>
      <c r="F253" s="21"/>
      <c r="G253" s="24"/>
      <c r="H253" s="21"/>
      <c r="I253" s="21"/>
      <c r="J253" s="337"/>
      <c r="K253" s="36"/>
      <c r="L253" s="366"/>
      <c r="M253" s="373"/>
      <c r="N253" s="366"/>
      <c r="O253" s="366"/>
      <c r="P253" s="21"/>
      <c r="Q253" s="374"/>
      <c r="R253" s="353"/>
      <c r="S253" s="353"/>
      <c r="T253" s="353"/>
      <c r="U253" s="353"/>
      <c r="V253" s="353"/>
      <c r="W253" s="353"/>
      <c r="X253" s="353"/>
      <c r="Y253" s="353"/>
      <c r="Z253" s="353"/>
      <c r="AA253" s="353"/>
      <c r="AB253" s="353"/>
      <c r="AC253" s="353"/>
      <c r="AD253" s="353"/>
      <c r="AE253" s="353"/>
      <c r="AF253" s="353"/>
    </row>
    <row r="254" spans="1:32" ht="116.25" customHeight="1">
      <c r="A254" s="247" t="s">
        <v>882</v>
      </c>
      <c r="B254" s="20"/>
      <c r="C254" s="35"/>
      <c r="D254" s="22"/>
      <c r="E254" s="21"/>
      <c r="F254" s="21"/>
      <c r="G254" s="24"/>
      <c r="H254" s="22"/>
      <c r="I254" s="21"/>
      <c r="J254" s="615"/>
      <c r="K254" s="36"/>
      <c r="L254" s="366"/>
      <c r="M254" s="373"/>
      <c r="N254" s="366"/>
      <c r="O254" s="366"/>
      <c r="P254" s="21"/>
      <c r="Q254" s="374"/>
      <c r="R254" s="353"/>
      <c r="S254" s="353"/>
      <c r="T254" s="353"/>
      <c r="U254" s="353"/>
      <c r="V254" s="353"/>
      <c r="W254" s="353"/>
      <c r="X254" s="353"/>
      <c r="Y254" s="353"/>
      <c r="Z254" s="353"/>
      <c r="AA254" s="353"/>
      <c r="AB254" s="353"/>
      <c r="AC254" s="353"/>
      <c r="AD254" s="353"/>
      <c r="AE254" s="353"/>
      <c r="AF254" s="353"/>
    </row>
    <row r="255" spans="1:32" ht="116.25" customHeight="1">
      <c r="A255" s="247" t="s">
        <v>882</v>
      </c>
      <c r="B255" s="20"/>
      <c r="C255" s="35"/>
      <c r="D255" s="22"/>
      <c r="E255" s="21"/>
      <c r="F255" s="21"/>
      <c r="G255" s="24"/>
      <c r="H255" s="22"/>
      <c r="I255" s="21"/>
      <c r="J255" s="615"/>
      <c r="K255" s="36"/>
      <c r="L255" s="366"/>
      <c r="M255" s="373"/>
      <c r="N255" s="366"/>
      <c r="O255" s="366"/>
      <c r="P255" s="21"/>
      <c r="Q255" s="374"/>
      <c r="R255" s="353"/>
      <c r="S255" s="353"/>
      <c r="T255" s="353"/>
      <c r="U255" s="353"/>
      <c r="V255" s="353"/>
      <c r="W255" s="353"/>
      <c r="X255" s="353"/>
      <c r="Y255" s="353"/>
      <c r="Z255" s="353"/>
      <c r="AA255" s="353"/>
      <c r="AB255" s="353"/>
      <c r="AC255" s="353"/>
      <c r="AD255" s="353"/>
      <c r="AE255" s="353"/>
      <c r="AF255" s="353"/>
    </row>
    <row r="256" spans="1:32" ht="131.25" customHeight="1">
      <c r="A256" s="247" t="s">
        <v>882</v>
      </c>
      <c r="B256" s="20"/>
      <c r="C256" s="35"/>
      <c r="D256" s="22"/>
      <c r="E256" s="23"/>
      <c r="F256" s="21"/>
      <c r="G256" s="24"/>
      <c r="H256" s="21"/>
      <c r="I256" s="21"/>
      <c r="J256" s="582"/>
      <c r="K256" s="36"/>
      <c r="L256" s="366"/>
      <c r="M256" s="373"/>
      <c r="N256" s="366"/>
      <c r="O256" s="366"/>
      <c r="P256" s="21"/>
      <c r="Q256" s="374"/>
      <c r="R256" s="353"/>
      <c r="S256" s="353"/>
      <c r="T256" s="353"/>
      <c r="U256" s="353"/>
      <c r="V256" s="353"/>
      <c r="W256" s="353"/>
      <c r="X256" s="353"/>
      <c r="Y256" s="353"/>
      <c r="Z256" s="353"/>
      <c r="AA256" s="353"/>
      <c r="AB256" s="353"/>
      <c r="AC256" s="353"/>
      <c r="AD256" s="353"/>
      <c r="AE256" s="353"/>
      <c r="AF256" s="353"/>
    </row>
    <row r="257" spans="1:32" ht="116.25" customHeight="1">
      <c r="A257" s="247" t="s">
        <v>882</v>
      </c>
      <c r="B257" s="20"/>
      <c r="C257" s="35"/>
      <c r="D257" s="22"/>
      <c r="E257" s="23"/>
      <c r="F257" s="21"/>
      <c r="G257" s="24"/>
      <c r="H257" s="21"/>
      <c r="I257" s="21"/>
      <c r="J257" s="337"/>
      <c r="K257" s="36"/>
      <c r="L257" s="366"/>
      <c r="M257" s="373"/>
      <c r="N257" s="366"/>
      <c r="O257" s="366"/>
      <c r="P257" s="21"/>
      <c r="Q257" s="374"/>
      <c r="R257" s="353"/>
      <c r="S257" s="353"/>
      <c r="T257" s="353"/>
      <c r="U257" s="353"/>
      <c r="V257" s="353"/>
      <c r="W257" s="353"/>
      <c r="X257" s="353"/>
      <c r="Y257" s="353"/>
      <c r="Z257" s="353"/>
      <c r="AA257" s="353"/>
      <c r="AB257" s="353"/>
      <c r="AC257" s="353"/>
      <c r="AD257" s="353"/>
      <c r="AE257" s="353"/>
      <c r="AF257" s="353"/>
    </row>
    <row r="258" spans="1:32" ht="116.25" customHeight="1">
      <c r="A258" s="616" t="s">
        <v>895</v>
      </c>
      <c r="B258" s="20"/>
      <c r="C258" s="35"/>
      <c r="D258" s="22"/>
      <c r="E258" s="23"/>
      <c r="F258" s="21"/>
      <c r="G258" s="24"/>
      <c r="H258" s="21"/>
      <c r="I258" s="21"/>
      <c r="J258" s="337"/>
      <c r="K258" s="36"/>
      <c r="L258" s="366"/>
      <c r="M258" s="373"/>
      <c r="N258" s="366"/>
      <c r="O258" s="366"/>
      <c r="P258" s="21"/>
      <c r="Q258" s="374"/>
      <c r="R258" s="353"/>
      <c r="S258" s="353"/>
      <c r="T258" s="353"/>
      <c r="U258" s="353"/>
      <c r="V258" s="353"/>
      <c r="W258" s="353"/>
      <c r="X258" s="353"/>
      <c r="Y258" s="353"/>
      <c r="Z258" s="353"/>
      <c r="AA258" s="353"/>
      <c r="AB258" s="353"/>
      <c r="AC258" s="353"/>
      <c r="AD258" s="353"/>
      <c r="AE258" s="353"/>
      <c r="AF258" s="353"/>
    </row>
    <row r="259" spans="1:32" ht="116.25" customHeight="1">
      <c r="A259" s="617" t="s">
        <v>895</v>
      </c>
      <c r="B259" s="20"/>
      <c r="C259" s="35"/>
      <c r="D259" s="22"/>
      <c r="E259" s="23"/>
      <c r="F259" s="21"/>
      <c r="G259" s="24"/>
      <c r="H259" s="21"/>
      <c r="I259" s="21"/>
      <c r="J259" s="337"/>
      <c r="K259" s="36"/>
      <c r="L259" s="366"/>
      <c r="M259" s="373"/>
      <c r="N259" s="366"/>
      <c r="O259" s="366"/>
      <c r="P259" s="21"/>
      <c r="Q259" s="374"/>
      <c r="R259" s="353"/>
      <c r="S259" s="353"/>
      <c r="T259" s="353"/>
      <c r="U259" s="353"/>
      <c r="V259" s="353"/>
      <c r="W259" s="353"/>
      <c r="X259" s="353"/>
      <c r="Y259" s="353"/>
      <c r="Z259" s="353"/>
      <c r="AA259" s="353"/>
      <c r="AB259" s="353"/>
      <c r="AC259" s="353"/>
      <c r="AD259" s="353"/>
      <c r="AE259" s="353"/>
      <c r="AF259" s="353"/>
    </row>
  </sheetData>
  <customSheetViews>
    <customSheetView guid="{3FBE2B42-02F2-430F-A29A-888E15CBBA58}" filter="1" showAutoFilter="1">
      <pageMargins left="0.511811024" right="0.511811024" top="0.78740157499999996" bottom="0.78740157499999996" header="0.31496062000000002" footer="0.31496062000000002"/>
      <autoFilter ref="A2:Q259" xr:uid="{00000000-0000-0000-0000-000000000000}"/>
    </customSheetView>
    <customSheetView guid="{C2151FD2-0921-4B8C-9EC2-7684DD655612}" filter="1" showAutoFilter="1">
      <pageMargins left="0.511811024" right="0.511811024" top="0.78740157499999996" bottom="0.78740157499999996" header="0.31496062000000002" footer="0.31496062000000002"/>
      <autoFilter ref="A2:P257" xr:uid="{00000000-0000-0000-0000-000000000000}"/>
    </customSheetView>
    <customSheetView guid="{E738E4B5-6775-4AB0-B5BC-2236B6700AA9}" filter="1" showAutoFilter="1">
      <pageMargins left="0.511811024" right="0.511811024" top="0.78740157499999996" bottom="0.78740157499999996" header="0.31496062000000002" footer="0.31496062000000002"/>
      <autoFilter ref="A2:Q259" xr:uid="{00000000-0000-0000-0000-000000000000}"/>
    </customSheetView>
    <customSheetView guid="{8E4ECBF3-C102-4793-8EF6-20CB682954C1}" filter="1" showAutoFilter="1">
      <pageMargins left="0.511811024" right="0.511811024" top="0.78740157499999996" bottom="0.78740157499999996" header="0.31496062000000002" footer="0.31496062000000002"/>
      <autoFilter ref="A2:Q259" xr:uid="{00000000-0000-0000-0000-000000000000}">
        <filterColumn colId="8">
          <filters>
            <filter val="SIER"/>
            <filter val="Laform"/>
          </filters>
        </filterColumn>
      </autoFilter>
    </customSheetView>
  </customSheetViews>
  <mergeCells count="1">
    <mergeCell ref="B1:Q1"/>
  </mergeCells>
  <dataValidations count="1">
    <dataValidation type="list" allowBlank="1" showInputMessage="1" showErrorMessage="1" prompt="Status" sqref="Q3:AF259" xr:uid="{00000000-0002-0000-0800-000000000000}">
      <formula1>"Disponível,Em Demonstração,Em AT,Vendido"</formula1>
    </dataValidation>
  </dataValidations>
  <printOptions horizontalCentered="1" gridLines="1"/>
  <pageMargins left="0.25" right="0.25" top="0.75" bottom="0.75" header="0" footer="0"/>
  <pageSetup paperSize="9" fitToHeight="0" pageOrder="overThenDown" orientation="landscape" cellComments="atEnd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Banco de Dados</vt:lpstr>
      <vt:lpstr>Vendidos</vt:lpstr>
      <vt:lpstr>AT</vt:lpstr>
      <vt:lpstr>Arte Couro</vt:lpstr>
      <vt:lpstr>Vendidos promo</vt:lpstr>
      <vt:lpstr>Adilson</vt:lpstr>
      <vt:lpstr>Dra. Adriana</vt:lpstr>
      <vt:lpstr>produtos emprestáveis</vt:lpstr>
      <vt:lpstr>Encomenda</vt:lpstr>
      <vt:lpstr>Página7</vt:lpstr>
      <vt:lpstr>Página9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BRUNO SOUZA DOS SANTOS RIBEIRO</cp:lastModifiedBy>
  <dcterms:modified xsi:type="dcterms:W3CDTF">2025-04-25T11:28:31Z</dcterms:modified>
</cp:coreProperties>
</file>